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I:\RADA MO Pardubice VI\Zprávy pro schůze rady\Zprávy pro schůze rady 2025\PŘÍPRAVA\Vyhodnocení I. pololetí 2025\"/>
    </mc:Choice>
  </mc:AlternateContent>
  <xr:revisionPtr revIDLastSave="0" documentId="13_ncr:1_{2D7F7376-68D3-4709-ACDD-8BBED71B48F3}" xr6:coauthVersionLast="47" xr6:coauthVersionMax="47" xr10:uidLastSave="{00000000-0000-0000-0000-000000000000}"/>
  <bookViews>
    <workbookView xWindow="-120" yWindow="-120" windowWidth="29040" windowHeight="15720" activeTab="2" xr2:uid="{00000000-000D-0000-FFFF-FFFF00000000}"/>
  </bookViews>
  <sheets>
    <sheet name="1. Příjmy" sheetId="1" r:id="rId1"/>
    <sheet name="2. Výdaje" sheetId="2" r:id="rId2"/>
    <sheet name="3. Tvorba a čerpání SF" sheetId="3" r:id="rId3"/>
  </sheets>
  <definedNames>
    <definedName name="_xlnm.Print_Titles" localSheetId="0">'1. Příjmy'!$3:$3</definedName>
    <definedName name="_xlnm.Print_Titles" localSheetId="1">'2. Výdaje'!$4:$4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1" l="1"/>
  <c r="E140" i="2"/>
  <c r="D130" i="2"/>
  <c r="E136" i="2"/>
  <c r="E119" i="2"/>
  <c r="D97" i="2"/>
  <c r="E24" i="2"/>
  <c r="E8" i="2"/>
  <c r="E15" i="2"/>
  <c r="C130" i="2"/>
  <c r="B130" i="2"/>
  <c r="E106" i="2"/>
  <c r="E89" i="2"/>
  <c r="E88" i="2"/>
  <c r="E74" i="2"/>
  <c r="E13" i="2"/>
  <c r="E12" i="2"/>
  <c r="C31" i="1"/>
  <c r="E34" i="1"/>
  <c r="D102" i="2" l="1"/>
  <c r="D66" i="2"/>
  <c r="E19" i="2" l="1"/>
  <c r="E11" i="2"/>
  <c r="E128" i="2"/>
  <c r="E104" i="2"/>
  <c r="E105" i="2"/>
  <c r="E107" i="2"/>
  <c r="C102" i="2"/>
  <c r="B102" i="2"/>
  <c r="C81" i="2"/>
  <c r="E95" i="2"/>
  <c r="E90" i="2"/>
  <c r="E87" i="2"/>
  <c r="E85" i="2"/>
  <c r="E86" i="2"/>
  <c r="B81" i="2" l="1"/>
  <c r="E100" i="2" l="1"/>
  <c r="E99" i="2"/>
  <c r="E98" i="2"/>
  <c r="E76" i="2"/>
  <c r="E79" i="2"/>
  <c r="E73" i="2"/>
  <c r="E64" i="2"/>
  <c r="D38" i="2"/>
  <c r="E14" i="2"/>
  <c r="E10" i="2"/>
  <c r="C97" i="2"/>
  <c r="B97" i="2"/>
  <c r="C66" i="2"/>
  <c r="B66" i="2"/>
  <c r="D28" i="1"/>
  <c r="D6" i="2" l="1"/>
  <c r="D81" i="2"/>
  <c r="E92" i="2"/>
  <c r="E84" i="2"/>
  <c r="E83" i="2"/>
  <c r="C6" i="2" l="1"/>
  <c r="B6" i="2"/>
  <c r="C44" i="1" l="1"/>
  <c r="C28" i="1" l="1"/>
  <c r="B28" i="1" l="1"/>
  <c r="E39" i="1" l="1"/>
  <c r="E143" i="2"/>
  <c r="D138" i="2"/>
  <c r="B138" i="2"/>
  <c r="C138" i="2"/>
  <c r="E135" i="2"/>
  <c r="D43" i="1"/>
  <c r="E45" i="1"/>
  <c r="C43" i="1"/>
  <c r="B44" i="1"/>
  <c r="B43" i="1" s="1"/>
  <c r="E43" i="1" l="1"/>
  <c r="E138" i="2"/>
  <c r="E44" i="1"/>
  <c r="C10" i="3"/>
  <c r="D10" i="3"/>
  <c r="E29" i="1" l="1"/>
  <c r="E33" i="2" l="1"/>
  <c r="E7" i="1" l="1"/>
  <c r="E16" i="3" l="1"/>
  <c r="E15" i="3"/>
  <c r="E14" i="3"/>
  <c r="E13" i="3"/>
  <c r="E12" i="3"/>
  <c r="E11" i="3"/>
  <c r="E8" i="3"/>
  <c r="E7" i="3"/>
  <c r="E6" i="3"/>
  <c r="D5" i="3" l="1"/>
  <c r="C5" i="3"/>
  <c r="B10" i="3"/>
  <c r="E5" i="3" l="1"/>
  <c r="D17" i="3"/>
  <c r="E10" i="3"/>
  <c r="E132" i="2" l="1"/>
  <c r="E131" i="2"/>
  <c r="E127" i="2"/>
  <c r="E126" i="2"/>
  <c r="E125" i="2"/>
  <c r="E124" i="2"/>
  <c r="E123" i="2"/>
  <c r="E120" i="2"/>
  <c r="E117" i="2"/>
  <c r="E116" i="2"/>
  <c r="E115" i="2"/>
  <c r="E114" i="2"/>
  <c r="E112" i="2"/>
  <c r="E111" i="2"/>
  <c r="E103" i="2"/>
  <c r="E63" i="2"/>
  <c r="E62" i="2"/>
  <c r="E61" i="2"/>
  <c r="E94" i="2"/>
  <c r="E82" i="2"/>
  <c r="E78" i="2"/>
  <c r="E77" i="2"/>
  <c r="E75" i="2"/>
  <c r="E72" i="2"/>
  <c r="E71" i="2"/>
  <c r="E70" i="2"/>
  <c r="E69" i="2"/>
  <c r="E68" i="2"/>
  <c r="E67" i="2"/>
  <c r="E57" i="2"/>
  <c r="E56" i="2"/>
  <c r="E55" i="2"/>
  <c r="E54" i="2"/>
  <c r="E52" i="2"/>
  <c r="E51" i="2"/>
  <c r="E50" i="2"/>
  <c r="E49" i="2"/>
  <c r="E48" i="2"/>
  <c r="E47" i="2"/>
  <c r="E46" i="2"/>
  <c r="E45" i="2"/>
  <c r="E44" i="2"/>
  <c r="E43" i="2"/>
  <c r="E42" i="2"/>
  <c r="E41" i="2"/>
  <c r="E40" i="2"/>
  <c r="E39" i="2"/>
  <c r="E35" i="2"/>
  <c r="E34" i="2"/>
  <c r="E32" i="2"/>
  <c r="E31" i="2"/>
  <c r="E28" i="2" l="1"/>
  <c r="E25" i="2"/>
  <c r="E23" i="2"/>
  <c r="E9" i="2"/>
  <c r="E18" i="2"/>
  <c r="E7" i="2"/>
  <c r="E33" i="1"/>
  <c r="E32" i="1"/>
  <c r="E26" i="1"/>
  <c r="E24" i="1"/>
  <c r="E22" i="1"/>
  <c r="E21" i="1"/>
  <c r="E15" i="1"/>
  <c r="E14" i="1"/>
  <c r="E13" i="1"/>
  <c r="E12" i="1"/>
  <c r="E9" i="1"/>
  <c r="E8" i="1"/>
  <c r="E28" i="1" l="1"/>
  <c r="E81" i="2" l="1"/>
  <c r="E130" i="2" l="1"/>
  <c r="E97" i="2" l="1"/>
  <c r="C60" i="2"/>
  <c r="C41" i="1" l="1"/>
  <c r="C20" i="1"/>
  <c r="C11" i="1"/>
  <c r="C6" i="1" l="1"/>
  <c r="C36" i="1" s="1"/>
  <c r="C47" i="1" s="1"/>
  <c r="B5" i="3" l="1"/>
  <c r="E6" i="2" l="1"/>
  <c r="C110" i="2"/>
  <c r="C109" i="2" s="1"/>
  <c r="D60" i="2" l="1"/>
  <c r="B60" i="2"/>
  <c r="E60" i="2" l="1"/>
  <c r="D30" i="2"/>
  <c r="C27" i="2"/>
  <c r="C38" i="2"/>
  <c r="C30" i="2" s="1"/>
  <c r="E66" i="2"/>
  <c r="C145" i="2" l="1"/>
  <c r="E30" i="2"/>
  <c r="E38" i="2"/>
  <c r="D27" i="2" l="1"/>
  <c r="E102" i="2"/>
  <c r="D110" i="2"/>
  <c r="D109" i="2" s="1"/>
  <c r="D41" i="1"/>
  <c r="E41" i="1" s="1"/>
  <c r="E31" i="1"/>
  <c r="D20" i="1"/>
  <c r="E20" i="1" s="1"/>
  <c r="D11" i="1"/>
  <c r="D6" i="1"/>
  <c r="B41" i="1"/>
  <c r="B31" i="1"/>
  <c r="B20" i="1"/>
  <c r="B11" i="1"/>
  <c r="B6" i="1"/>
  <c r="B110" i="2"/>
  <c r="B109" i="2" s="1"/>
  <c r="B38" i="2"/>
  <c r="B30" i="2" s="1"/>
  <c r="B27" i="2"/>
  <c r="B145" i="2" l="1"/>
  <c r="E27" i="2"/>
  <c r="D145" i="2"/>
  <c r="B36" i="1"/>
  <c r="B47" i="1" s="1"/>
  <c r="D36" i="1"/>
  <c r="E6" i="1"/>
  <c r="E11" i="1"/>
  <c r="E109" i="2"/>
  <c r="E110" i="2"/>
  <c r="D47" i="1" l="1"/>
  <c r="E47" i="1" s="1"/>
  <c r="E36" i="1"/>
  <c r="E145" i="2"/>
</calcChain>
</file>

<file path=xl/sharedStrings.xml><?xml version="1.0" encoding="utf-8"?>
<sst xmlns="http://schemas.openxmlformats.org/spreadsheetml/2006/main" count="254" uniqueCount="240">
  <si>
    <t>Příjmy běžné - daňové</t>
  </si>
  <si>
    <t xml:space="preserve">     Podíl na daních</t>
  </si>
  <si>
    <t xml:space="preserve">     Ostatní transfery (životní prostředí)</t>
  </si>
  <si>
    <t xml:space="preserve">     Ostatní transfery (doprava)</t>
  </si>
  <si>
    <t xml:space="preserve">     Poplatek za provoz systému shrom., sběru, přepravy, třídění, využívání a odstraňování komunálních odpadů</t>
  </si>
  <si>
    <t xml:space="preserve">     Poplatky ze psů</t>
  </si>
  <si>
    <t xml:space="preserve">     Poplatek za užívání veřejného prostranství</t>
  </si>
  <si>
    <t xml:space="preserve">     Správní poplatky</t>
  </si>
  <si>
    <t>Příjmy běžné - nedaňové</t>
  </si>
  <si>
    <t xml:space="preserve">     Příjmy z vlastní činnosti</t>
  </si>
  <si>
    <t xml:space="preserve">     Příjmy z poskytování služeb</t>
  </si>
  <si>
    <t xml:space="preserve">     Příjmy z pronájmu nemovitostí</t>
  </si>
  <si>
    <t xml:space="preserve">     Daň z přidané hodnoty</t>
  </si>
  <si>
    <t xml:space="preserve">     Poplatky</t>
  </si>
  <si>
    <t xml:space="preserve">     Příjmy z úroků</t>
  </si>
  <si>
    <t xml:space="preserve">     Přijaté sankční platby</t>
  </si>
  <si>
    <t xml:space="preserve">     Ostatní činnosti j.n.</t>
  </si>
  <si>
    <t xml:space="preserve">     Ostatní nedaňové příjmy</t>
  </si>
  <si>
    <t xml:space="preserve">     Přijaté dotace</t>
  </si>
  <si>
    <t xml:space="preserve">     Dotace na volby</t>
  </si>
  <si>
    <t xml:space="preserve">     Dotace z Úřadu práce</t>
  </si>
  <si>
    <t xml:space="preserve"> </t>
  </si>
  <si>
    <t>ROZPOČTOVÉ PŘÍJMY CELKEM</t>
  </si>
  <si>
    <t>Financování</t>
  </si>
  <si>
    <t xml:space="preserve">     Změna stavu peněžních prostředků na BÚ</t>
  </si>
  <si>
    <t>FINANCOVÁNÍ CELKEM</t>
  </si>
  <si>
    <t>PŘÍJMY CELKEM</t>
  </si>
  <si>
    <t>11 - HOSPODÁŘSTVÍ</t>
  </si>
  <si>
    <t>13 - PRÁCE A SOCIÁLNÍ VĚCI</t>
  </si>
  <si>
    <t>14 - VNITŘNÍ SPRÁVA</t>
  </si>
  <si>
    <t>15 - ŽIVOTNÍ PROSTŘEDÍ</t>
  </si>
  <si>
    <t>27 - DOPRAVA</t>
  </si>
  <si>
    <t>29 - ZEMĚDĚLSTVÍ A LESNÍ HOSPODÁŘSTVÍ</t>
  </si>
  <si>
    <t>33 - ŠKOLSTVÍ, MLÁDEŽ, TĚLOVÝCHOVA</t>
  </si>
  <si>
    <t>34 - KULTURA</t>
  </si>
  <si>
    <t>98 - VŠEOBECNÁ POKLADNÍ SPRÁVA</t>
  </si>
  <si>
    <t>VÝDAJE CELKEM</t>
  </si>
  <si>
    <t>Příjmy</t>
  </si>
  <si>
    <t>Výdaje</t>
  </si>
  <si>
    <t>Úroky</t>
  </si>
  <si>
    <t>Příspěvek na stravování</t>
  </si>
  <si>
    <t>Příspěvek na reprezentaci</t>
  </si>
  <si>
    <t>Příspěvek na penzijní připojištění</t>
  </si>
  <si>
    <t>Příspěvek na dovolenou</t>
  </si>
  <si>
    <t xml:space="preserve">Poplatky </t>
  </si>
  <si>
    <t>Rezerva</t>
  </si>
  <si>
    <t>Komentář</t>
  </si>
  <si>
    <t>Odměny členům zastupitelstva a členům výborů, kteří nejsou členy ZMO Pardubice VI</t>
  </si>
  <si>
    <t>Místní rozhlasy</t>
  </si>
  <si>
    <t>Opravy, udržování a vybavení sportovišť v obvodě</t>
  </si>
  <si>
    <t>Opravy a údržba památek</t>
  </si>
  <si>
    <t>Nákup služeb a materiálu, modernizace a opravy</t>
  </si>
  <si>
    <t>Údržba dopravních prostředků</t>
  </si>
  <si>
    <t>Výpočetní technika</t>
  </si>
  <si>
    <t>Klub důchodců</t>
  </si>
  <si>
    <t>Platy zaměstnanců</t>
  </si>
  <si>
    <t>Náhrada platů v době nemoci</t>
  </si>
  <si>
    <t>Povinné pojistné</t>
  </si>
  <si>
    <t>Povinné odvody</t>
  </si>
  <si>
    <t>Provoz</t>
  </si>
  <si>
    <t>- Ochranné pomůcky</t>
  </si>
  <si>
    <t>- Léky a zdravotnický materiál</t>
  </si>
  <si>
    <r>
      <t xml:space="preserve">- Prádlo, oděv a obuv </t>
    </r>
    <r>
      <rPr>
        <i/>
        <sz val="9"/>
        <color theme="1"/>
        <rFont val="Calibri"/>
        <family val="2"/>
        <charset val="238"/>
        <scheme val="minor"/>
      </rPr>
      <t>(ručníky, utěrky apod.)</t>
    </r>
  </si>
  <si>
    <t>- Knihy, učební pomůcky a tisk</t>
  </si>
  <si>
    <r>
      <t xml:space="preserve">- Drobný dlouhodobý hmotný majetek </t>
    </r>
    <r>
      <rPr>
        <i/>
        <sz val="9"/>
        <color theme="1"/>
        <rFont val="Calibri"/>
        <family val="2"/>
        <charset val="238"/>
        <scheme val="minor"/>
      </rPr>
      <t>(doplnění vybavení kanceláří úřadu, zázemí pro pracovní četu)</t>
    </r>
  </si>
  <si>
    <r>
      <t>- Nákup materiálu</t>
    </r>
    <r>
      <rPr>
        <i/>
        <sz val="11"/>
        <color theme="1"/>
        <rFont val="Calibri"/>
        <family val="2"/>
        <charset val="238"/>
        <scheme val="minor"/>
      </rPr>
      <t xml:space="preserve"> </t>
    </r>
    <r>
      <rPr>
        <i/>
        <sz val="9"/>
        <color theme="1"/>
        <rFont val="Calibri"/>
        <family val="2"/>
        <charset val="238"/>
        <scheme val="minor"/>
      </rPr>
      <t>(kancelářské potřeby, úklidové a hygienické prostředky apod.)</t>
    </r>
  </si>
  <si>
    <t>- Voda</t>
  </si>
  <si>
    <t>- Plyn</t>
  </si>
  <si>
    <t>- Elektrická energie</t>
  </si>
  <si>
    <t>- Služby pošt</t>
  </si>
  <si>
    <t>- Služby telekomunikací a radiokomunikací</t>
  </si>
  <si>
    <r>
      <t xml:space="preserve">- Služby peněžních ústavů </t>
    </r>
    <r>
      <rPr>
        <i/>
        <sz val="9"/>
        <color theme="1"/>
        <rFont val="Calibri"/>
        <family val="2"/>
        <charset val="238"/>
        <scheme val="minor"/>
      </rPr>
      <t>(poplatky za vedení účtů)</t>
    </r>
  </si>
  <si>
    <t>- Konzultační, poradenské a právní služby</t>
  </si>
  <si>
    <t>- Služby školení a vzdělávání</t>
  </si>
  <si>
    <t>- Služby zpracování dat</t>
  </si>
  <si>
    <r>
      <t xml:space="preserve">- Nákup služeb </t>
    </r>
    <r>
      <rPr>
        <i/>
        <sz val="9"/>
        <color theme="1"/>
        <rFont val="Calibri"/>
        <family val="2"/>
        <charset val="238"/>
        <scheme val="minor"/>
      </rPr>
      <t>(např. vstupní, periodické a výstupní prohlídky dle ZP, příspěvek na stravenky zaměstnancům atd.)</t>
    </r>
  </si>
  <si>
    <t>- Opravy a udržování</t>
  </si>
  <si>
    <r>
      <t xml:space="preserve">- Cestovné </t>
    </r>
    <r>
      <rPr>
        <i/>
        <sz val="11"/>
        <color theme="1"/>
        <rFont val="Calibri"/>
        <family val="2"/>
        <charset val="238"/>
        <scheme val="minor"/>
      </rPr>
      <t>(cestovní náhrady zaměstnancům a členům zastupitelstva)</t>
    </r>
  </si>
  <si>
    <t>- Pohoštění</t>
  </si>
  <si>
    <t>- Platby daní a poplatků</t>
  </si>
  <si>
    <t>- Refundace mezd a platů</t>
  </si>
  <si>
    <t>Činnost místních komisí</t>
  </si>
  <si>
    <t>- Místní komise Opočínek</t>
  </si>
  <si>
    <t>- Místní komise Lány na Důlku</t>
  </si>
  <si>
    <t>- Místní komise Staré Čívice</t>
  </si>
  <si>
    <t>- Místní komise Svítkov - Popkovice</t>
  </si>
  <si>
    <t>Velkoobjemové kontejnery, odpadkové koše, koše  na psí exkrementy, koše na separovaný odpad</t>
  </si>
  <si>
    <t>Odstraňování černých skládek</t>
  </si>
  <si>
    <t>Nákup materiálu</t>
  </si>
  <si>
    <t>Pohonné hmoty a maziva</t>
  </si>
  <si>
    <t>Drobný dlouhodobý hmotný majetek</t>
  </si>
  <si>
    <t>Údržba zeleně</t>
  </si>
  <si>
    <t>Opravy a udržování</t>
  </si>
  <si>
    <t>PD, studie, posudky</t>
  </si>
  <si>
    <t>Veřejně prospěšné práce</t>
  </si>
  <si>
    <t>Poskytnuté dary</t>
  </si>
  <si>
    <t>Opravy komunikací a chodníků, služby, materiál</t>
  </si>
  <si>
    <t>Odstraňování vraků</t>
  </si>
  <si>
    <t>Projektová dokumentace a inženýrská činnost</t>
  </si>
  <si>
    <t>Čištění melioračních příkopů</t>
  </si>
  <si>
    <t>Monitoring a zaměření stávajících kanalizací</t>
  </si>
  <si>
    <t>Podpora sportovních akcí v obvodě</t>
  </si>
  <si>
    <t xml:space="preserve">Knihovny </t>
  </si>
  <si>
    <t>- Platy a ostatní osobní výdaje</t>
  </si>
  <si>
    <t>- Povinné pojistné</t>
  </si>
  <si>
    <t>- Nákup knih a časopisů</t>
  </si>
  <si>
    <t>- Příspěvek pro Krajskou knihovnu v Pardubicích</t>
  </si>
  <si>
    <t>- Drobný dlouhodobý hmotný majetek</t>
  </si>
  <si>
    <t>- Nákup materiálu</t>
  </si>
  <si>
    <t>- Nákup služeb</t>
  </si>
  <si>
    <t>- Opravy</t>
  </si>
  <si>
    <t>Organizování přednášek</t>
  </si>
  <si>
    <t>Akce organizované ÚMO Pardubice VI</t>
  </si>
  <si>
    <t>Vánoční výzdoba</t>
  </si>
  <si>
    <t>Životní jubilea</t>
  </si>
  <si>
    <t>Podpora kulturních akcí v obvodě</t>
  </si>
  <si>
    <t>Dary obyvatelstvu</t>
  </si>
  <si>
    <t>Volby</t>
  </si>
  <si>
    <t>Rezerva rady</t>
  </si>
  <si>
    <t>Rezerva rozpočtu - obecná</t>
  </si>
  <si>
    <t>Výkupy pozemků pro realizaci investičních akcí</t>
  </si>
  <si>
    <t>příjmy z poskytování drobných služeb - kopírování v rámci provádění vidimace, poplatky vybírané knihovnou, reklamy zveřejněné v Pardubické šestce.</t>
  </si>
  <si>
    <t>zahrnuje finanční prostředky hrazené za pronájem objektů svěřených do správy obvodu dle uzavřených smluv o nájmu nebytových prostor.</t>
  </si>
  <si>
    <t>zahrnují vratky přeplatků záloh (např. předplatné, odběr elektřiny, plynu), které se plně nebo z části vztahují k zálohám placeným v minulých rozpočtových letech. Dále zahrnují příjmy náhrad nákladů přestupkového řízení.</t>
  </si>
  <si>
    <t>Schválený rozpočet</t>
  </si>
  <si>
    <t>Plnění v %</t>
  </si>
  <si>
    <t xml:space="preserve">Zůstatek účtu </t>
  </si>
  <si>
    <t>Ostatní osobní výdaje</t>
  </si>
  <si>
    <t>Ostatní náklady související s realizací investičních akcí</t>
  </si>
  <si>
    <t>Kanalizace Opočínek - poskytnuté dary</t>
  </si>
  <si>
    <t>dotace dle dohody s Úřadem práce na vytvoření pracovních příležitostí v rámci veřejně prospěšných prací.</t>
  </si>
  <si>
    <t>navržené částky jsou stanoveny dle transferů z města.</t>
  </si>
  <si>
    <t>Rezerva rozpočtu - havarijní, krizová</t>
  </si>
  <si>
    <t xml:space="preserve">    Nespecifikované platby</t>
  </si>
  <si>
    <t>KONSOLIDAČNÍ TRANSFER - PŘÍJMY</t>
  </si>
  <si>
    <t>Transfer z rozpočtu města</t>
  </si>
  <si>
    <t xml:space="preserve">   Finanční vypořádání za předchozí rok v rámci závěrečného účtu</t>
  </si>
  <si>
    <t>KONSOLIDAČN9 TRANSFER - VÝDAJE</t>
  </si>
  <si>
    <t>Transfer do rozpočtu města</t>
  </si>
  <si>
    <t>Stanovené části místního poplatku za provoz systému shromažďování, sběru, přepravy, třídění, využívání a odstraňování komunálního odpadu</t>
  </si>
  <si>
    <t>PŘÍDĚL DO SOCIÁLNÍHO FONDU</t>
  </si>
  <si>
    <t>Výsadba zeleně</t>
  </si>
  <si>
    <t>Opravy krytu asfaltových komunikací</t>
  </si>
  <si>
    <t>Opravy krytu dlážděných komunikací</t>
  </si>
  <si>
    <t>- Náhrada platů v době nemoci</t>
  </si>
  <si>
    <t>Výdaje v souvislosti s GDPR</t>
  </si>
  <si>
    <t>Přírodní sportovní areál "K Pašti"</t>
  </si>
  <si>
    <t>Odpočinková zóna - Sweetpark</t>
  </si>
  <si>
    <t>zahrnuje náklady spojené s činností knihoven.</t>
  </si>
  <si>
    <t>Ostatní transfery</t>
  </si>
  <si>
    <t>Opočínek č.p. 53 - obnova altánu</t>
  </si>
  <si>
    <t>Budova ÚMO Pardubice VI</t>
  </si>
  <si>
    <t xml:space="preserve">- Upgrade a technická podpora programu </t>
  </si>
  <si>
    <t>Odstraňování nepovolených reklam u místních komunikací</t>
  </si>
  <si>
    <t>Dary, dotace - individuální žádosti</t>
  </si>
  <si>
    <t>Vyhodnocení I. pololetí roku 2025</t>
  </si>
  <si>
    <t>Skutečnost k 30.06.2025</t>
  </si>
  <si>
    <t>Upr. rozpočet VI. RO 2025</t>
  </si>
  <si>
    <t>Torba a čerpání sociálního fondu v roce 2025</t>
  </si>
  <si>
    <t>Upravený rozpočet VI.RO</t>
  </si>
  <si>
    <t>Očekávaná skutečnost k 31.12.2024</t>
  </si>
  <si>
    <t>Příděl v roce 2025</t>
  </si>
  <si>
    <t xml:space="preserve">     Dotace na pořízení fotovoltaického systému pro budovu ÚMO Pardubice VI (Kostnická 865)</t>
  </si>
  <si>
    <t>Sportovní areál Staré Čívice</t>
  </si>
  <si>
    <t>Rekonstrukce oplocení sportoviště v Lánech na Důlku</t>
  </si>
  <si>
    <t>Odpočinková zóna Sweetpark - el. Přípojka</t>
  </si>
  <si>
    <t>Obnova mobiliáře v obvodě</t>
  </si>
  <si>
    <t>Informační cedulky k názvu ulic</t>
  </si>
  <si>
    <t>Výměna střešní krytiny na budově úřadu</t>
  </si>
  <si>
    <t>Výměna klimatizace v budově úřadu</t>
  </si>
  <si>
    <t>Nákup nového komunálního vozu</t>
  </si>
  <si>
    <t>Veřejné osvětlení Pardubice - Lány na Důlku</t>
  </si>
  <si>
    <t>prodloužení VO v lokalitě Lány na Důlku - Krchleby (úsek mezi stožáry č. 7 až 13).</t>
  </si>
  <si>
    <t>Revitalizace kostelu a zvoničky Svítkov</t>
  </si>
  <si>
    <t>Zelenobranská dubina</t>
  </si>
  <si>
    <t>Úprava křižovatky Kostnická + OŽK ke Dlouhé ulici</t>
  </si>
  <si>
    <t>Výměna krytu komunikace v Opočínku po uložení kanalizace - u hřiště</t>
  </si>
  <si>
    <t>Zařízení k měření rychlosti motorových vozidel S.Č.</t>
  </si>
  <si>
    <t>Chodník od ul. U Bylanky k spolčenosti Mountfield a.s.</t>
  </si>
  <si>
    <t>Stavební úprava komunikací v lokalitě Svítkov V</t>
  </si>
  <si>
    <t>Lávka přes Bylanku, Žižkova ulice II</t>
  </si>
  <si>
    <t>Nepeněžitý dar pro ZŠ Svítkov, MŠ Duha a MŠ Doubek</t>
  </si>
  <si>
    <t>Podpora sportovních klubů v obvodě</t>
  </si>
  <si>
    <t>Podpora SDH v obvodě</t>
  </si>
  <si>
    <t>Materiál pro krizové situace</t>
  </si>
  <si>
    <t>dotace na volby do Poslanecké sněmovny Parlamentu ČR.</t>
  </si>
  <si>
    <t>opravy vrchního vedení rozhlasu.</t>
  </si>
  <si>
    <t>zahrnuje materiál pro kronikáře, květiny k pomníkům, apod.</t>
  </si>
  <si>
    <t>předpokládané náklady na zajištění el. přípojky pro studnu, vánoční strom aj.</t>
  </si>
  <si>
    <t>běžné opravy a rekonstrukce na objektech ve správě obvodu.</t>
  </si>
  <si>
    <t>projekt, který na MmP inicioval Klub přátel Pardubicka - umístit k tabulkám ulic 
pojmenovaných po osobnostech tabulku s informací o 
osobnosti (v MO navrženy tři ulice)</t>
  </si>
  <si>
    <t>provádění běžných oprav na hřištích,doplnění herních prvků.</t>
  </si>
  <si>
    <t>zhotovení altánu na dvoře hostince pro potřebu dětského hřiště.</t>
  </si>
  <si>
    <t>likvidace starého a stavba nového přístřešku u parketu u hřiště.</t>
  </si>
  <si>
    <t>výměna oplocení tenisového kurtu vedle MŠ.</t>
  </si>
  <si>
    <t>předpokládané náklady na zajištění elektrické přípojky.</t>
  </si>
  <si>
    <t>předpokládané náklady na opravu zvoničky v Opočínku.</t>
  </si>
  <si>
    <t>spoluúčast na úhradě nákladů na revitalizaci exteriéru a interiéru kostela a zvoničky ve Svítkově.</t>
  </si>
  <si>
    <t>pořížení nových knihobudek a vývěsních skříněk po obvodě.</t>
  </si>
  <si>
    <t>rekonstrukce zázemí a vybavení pro pracovní četu.</t>
  </si>
  <si>
    <t>sejmutí a likvidace šindelů, montáž nové obdobné krytiny.</t>
  </si>
  <si>
    <t>výměna dosluhujících klimatizačních jednotek a rozvodů.</t>
  </si>
  <si>
    <t>údržba,opravy, nákup pohonných hmot a spotřebního materiáluna u auta.</t>
  </si>
  <si>
    <t>nákup pracovního vozidlo - valníku pro údržbu zeleně, čištění komunikací apod.</t>
  </si>
  <si>
    <t>správa, údržba a nákup výpočetní techniky včetně softwerového vybavení.</t>
  </si>
  <si>
    <t>činnost Klubu důchodců.</t>
  </si>
  <si>
    <t>odměny za uzavřené DPP a DPČ.</t>
  </si>
  <si>
    <t>přistavování velkoobjemových kontejnerů na určená stanoviště, obsluha odpadkových košů a košů na psí exkrementy a kontejnerů na separovaný odpad, popelnice pro úřad.</t>
  </si>
  <si>
    <t>odstraňování černých skládek a zřizování opatření proti jejich vzniku.</t>
  </si>
  <si>
    <t>nákup materiálu a nářadí na údržbu zeleně.</t>
  </si>
  <si>
    <t>pohonné hmoty a maziva pro zahradní a komunální techniku.</t>
  </si>
  <si>
    <t>nákup mobiliáře a techniky na údržbu zeleně.</t>
  </si>
  <si>
    <t>prostředky na sekání trávy, ořez keřů a stromů, pletí záhonu,odstraňování plevele, nákup nové výsadby apod.</t>
  </si>
  <si>
    <t>výsadba nových stromů v MO.</t>
  </si>
  <si>
    <t>vyčištění prostoru od náletových dřevin a zajištění průchodnosti, obnova a doplnění nového mobiliáře.</t>
  </si>
  <si>
    <t>oprava a údržba techniky na údržbu zeleně a mobiliáře.</t>
  </si>
  <si>
    <t>projektová dokumentace, studie na obnovu veřejného prostransví, posudky na stav zeleně.</t>
  </si>
  <si>
    <t>náklady na zaměstnávání osob v rámci smlouvy uzavřené s Úřadem práce.</t>
  </si>
  <si>
    <t>realizace odpočinkové zóny Svítkov západ.</t>
  </si>
  <si>
    <t>poskytnutí daru za provedení zálivky zeleně.</t>
  </si>
  <si>
    <t>opravy dle stavu povrchů komunikací a chodníků včetně odstraňování havarijních situací, zimní údržba, apod.</t>
  </si>
  <si>
    <t>odhadované náklady na opravu povrchu komunikace v ul. Pražská (stará), ul. Motoristů, ul. Kostnická (od Bylanky pro ul. Braneckou), ul. Žižkova, Lány na Důlku za hřbitovem, ul. Přerovská (od ul. Žižkova po ul. Srnojedská), ul. Školní (od ul. Popkovická po křižovatku s ul. Kostnická), ul. Pražská (úsek od ul. Popkovická k Auto Kelly), ul. K Hladíkovu, ul. Za Oborou (od ul. Přeloučská po MŠ, ul. V Chaloupkách, Lány na Důlku (od č.p. 58 po č.p. 63).</t>
  </si>
  <si>
    <t>opravy propadů, výměna staré dlažby chodníků dle aktuálního stavu a potřeby.</t>
  </si>
  <si>
    <t>rekonstrukce  křižovatky dle PD a oprava povrchu k ulici Dlouhá.</t>
  </si>
  <si>
    <t>oprava chodníku a komunikace dle řešeného projektu v návaznosti vodovod VaK.</t>
  </si>
  <si>
    <t>úsekové měření rychlosti jízdy motorových vozidel St. Čívice.</t>
  </si>
  <si>
    <t>úprava vjezdu do „Zóny 30“ a úpravy rampových částí nájezdů na zvýšené plochy křižovatek s ulicí Na Humenském.</t>
  </si>
  <si>
    <t>lávka přes Bylanku z ul. Žižkova k terminálu letiště.</t>
  </si>
  <si>
    <t>náklady na případné sejmutí reklam.</t>
  </si>
  <si>
    <t>zajištění odvozu a likvidace autovraků.</t>
  </si>
  <si>
    <t>PD Odstavná plocha v ulici Hradčanská u budovy úřadu, studie Úprava křižovatky Kostnická - Školní.</t>
  </si>
  <si>
    <t>případné výkupy pozemků pro investice města.</t>
  </si>
  <si>
    <t>finanční prostředky na úhradu nájmů pozemků, věcných břemen, apod.</t>
  </si>
  <si>
    <t>náklady na výstavbu chodníku kolem mycích boxů v Popkovicích.</t>
  </si>
  <si>
    <t>ZŠ Svítkov - sada pro pokusy s vakuem pro výuku fyziky.</t>
  </si>
  <si>
    <t>zejména náklady související se zajištěním akcí Rozloučení s prázdninami, plesu a rozsvícení vánočního stromu před ZŠ Svítkov.</t>
  </si>
  <si>
    <t>náklady na vánoční výzdobu úřadu a stromu před ZŠ Svítkov.</t>
  </si>
  <si>
    <t>věcné dary pro seniory, významná životní jubilea občanů obvodu.</t>
  </si>
  <si>
    <t xml:space="preserve">náklady na volby do Poslanecké sněmovny Parlamentu ČR. </t>
  </si>
  <si>
    <t>Základní škola a praktická škola SVÍTÁNÍ - pořízení svozového autobudu pro žáky 10,0 tis. Kč, HBC Svítkov Stars - rekonstrukce střídaček na hřišti ve Svítkově 150,0 tis. Kč.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</si>
</sst>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charset val="238"/>
      <scheme val="minor"/>
    </font>
    <font>
      <b/>
      <sz val="11"/>
      <color theme="1"/>
      <name val="Calibri"/>
      <family val="2"/>
      <charset val="238"/>
      <scheme val="minor"/>
    </font>
    <font>
      <b/>
      <u/>
      <sz val="11"/>
      <color theme="1"/>
      <name val="Calibri"/>
      <family val="2"/>
      <charset val="238"/>
      <scheme val="minor"/>
    </font>
    <font>
      <i/>
      <sz val="11"/>
      <color theme="1"/>
      <name val="Calibri"/>
      <family val="2"/>
      <charset val="238"/>
      <scheme val="minor"/>
    </font>
    <font>
      <i/>
      <sz val="9"/>
      <color theme="1"/>
      <name val="Calibri"/>
      <family val="2"/>
      <charset val="238"/>
      <scheme val="minor"/>
    </font>
    <font>
      <b/>
      <sz val="18"/>
      <color theme="1"/>
      <name val="Calibri"/>
      <family val="2"/>
      <charset val="238"/>
      <scheme val="minor"/>
    </font>
    <font>
      <i/>
      <sz val="12"/>
      <color theme="1"/>
      <name val="Calibri"/>
      <family val="2"/>
      <charset val="238"/>
      <scheme val="minor"/>
    </font>
    <font>
      <sz val="9"/>
      <color theme="1"/>
      <name val="Calibri"/>
      <family val="2"/>
      <charset val="238"/>
      <scheme val="minor"/>
    </font>
    <font>
      <b/>
      <sz val="11"/>
      <name val="Calibri"/>
      <family val="2"/>
      <charset val="238"/>
      <scheme val="minor"/>
    </font>
    <font>
      <sz val="11"/>
      <name val="Calibri"/>
      <family val="2"/>
      <charset val="238"/>
      <scheme val="minor"/>
    </font>
    <font>
      <b/>
      <i/>
      <sz val="11"/>
      <color theme="1"/>
      <name val="Calibri"/>
      <family val="2"/>
      <charset val="238"/>
      <scheme val="minor"/>
    </font>
    <font>
      <i/>
      <sz val="11"/>
      <name val="Calibri"/>
      <family val="2"/>
      <charset val="238"/>
      <scheme val="minor"/>
    </font>
    <font>
      <sz val="10"/>
      <name val="Arial CE"/>
      <charset val="238"/>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indexed="64"/>
      </left>
      <right/>
      <top/>
      <bottom style="thin">
        <color indexed="64"/>
      </bottom>
      <diagonal/>
    </border>
  </borders>
  <cellStyleXfs count="2">
    <xf numFmtId="0" fontId="0" fillId="0" borderId="0"/>
    <xf numFmtId="0" fontId="12" fillId="0" borderId="0"/>
  </cellStyleXfs>
  <cellXfs count="93">
    <xf numFmtId="0" fontId="0" fillId="0" borderId="0" xfId="0"/>
    <xf numFmtId="0" fontId="0" fillId="0" borderId="1" xfId="0" applyBorder="1"/>
    <xf numFmtId="0" fontId="0" fillId="0" borderId="1" xfId="0" applyBorder="1" applyAlignment="1">
      <alignment horizontal="center" wrapText="1"/>
    </xf>
    <xf numFmtId="0" fontId="0" fillId="2" borderId="1" xfId="0" applyFill="1" applyBorder="1"/>
    <xf numFmtId="0" fontId="0" fillId="0" borderId="1" xfId="0" applyBorder="1" applyAlignment="1">
      <alignment wrapText="1"/>
    </xf>
    <xf numFmtId="0" fontId="2" fillId="0" borderId="1" xfId="0" applyFont="1" applyBorder="1"/>
    <xf numFmtId="0" fontId="1" fillId="0" borderId="1" xfId="0" applyFont="1" applyBorder="1"/>
    <xf numFmtId="0" fontId="1" fillId="3" borderId="1" xfId="0" applyFont="1" applyFill="1" applyBorder="1"/>
    <xf numFmtId="0" fontId="1" fillId="0" borderId="1" xfId="0" applyFont="1" applyBorder="1" applyAlignment="1">
      <alignment wrapText="1"/>
    </xf>
    <xf numFmtId="0" fontId="9" fillId="0" borderId="0" xfId="0" applyFont="1"/>
    <xf numFmtId="0" fontId="0" fillId="0" borderId="1" xfId="0" applyFont="1" applyBorder="1"/>
    <xf numFmtId="164" fontId="0" fillId="0" borderId="1" xfId="0" applyNumberFormat="1" applyFont="1" applyBorder="1"/>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49" fontId="0" fillId="0" borderId="1" xfId="0" applyNumberFormat="1" applyBorder="1" applyAlignment="1">
      <alignment horizontal="center" vertical="center" wrapText="1"/>
    </xf>
    <xf numFmtId="0" fontId="0" fillId="0" borderId="0" xfId="0" applyAlignment="1">
      <alignment wrapText="1"/>
    </xf>
    <xf numFmtId="0" fontId="0" fillId="0" borderId="1" xfId="0" applyBorder="1" applyAlignment="1">
      <alignment horizontal="left" wrapText="1"/>
    </xf>
    <xf numFmtId="49" fontId="0" fillId="0" borderId="1" xfId="0" applyNumberFormat="1" applyBorder="1" applyAlignment="1">
      <alignment horizontal="left" wrapText="1"/>
    </xf>
    <xf numFmtId="49" fontId="0" fillId="0" borderId="0" xfId="0" applyNumberFormat="1" applyAlignment="1">
      <alignment wrapText="1"/>
    </xf>
    <xf numFmtId="0" fontId="0" fillId="0" borderId="1" xfId="0" applyBorder="1" applyAlignment="1">
      <alignment horizontal="center" vertical="center" wrapText="1"/>
    </xf>
    <xf numFmtId="0" fontId="1" fillId="2" borderId="1" xfId="0" applyFont="1" applyFill="1" applyBorder="1" applyAlignment="1">
      <alignment wrapText="1"/>
    </xf>
    <xf numFmtId="0" fontId="8" fillId="0" borderId="1" xfId="0" applyFont="1" applyBorder="1" applyAlignment="1">
      <alignment wrapText="1"/>
    </xf>
    <xf numFmtId="0" fontId="1" fillId="3" borderId="1" xfId="0" applyFont="1" applyFill="1" applyBorder="1" applyAlignment="1">
      <alignment wrapText="1"/>
    </xf>
    <xf numFmtId="4" fontId="0" fillId="0" borderId="0" xfId="0" applyNumberFormat="1" applyAlignment="1">
      <alignment wrapText="1"/>
    </xf>
    <xf numFmtId="0" fontId="0" fillId="0" borderId="0" xfId="0" applyAlignment="1">
      <alignment horizontal="left" wrapText="1"/>
    </xf>
    <xf numFmtId="0" fontId="7" fillId="0" borderId="2" xfId="0" applyFont="1" applyBorder="1" applyAlignment="1">
      <alignment horizontal="center" vertical="center" wrapText="1"/>
    </xf>
    <xf numFmtId="49" fontId="3" fillId="0" borderId="1" xfId="0" applyNumberFormat="1" applyFont="1" applyBorder="1" applyAlignment="1">
      <alignment horizontal="left" wrapText="1"/>
    </xf>
    <xf numFmtId="0" fontId="3" fillId="2" borderId="1" xfId="0" applyFont="1" applyFill="1" applyBorder="1"/>
    <xf numFmtId="49" fontId="4" fillId="0" borderId="1" xfId="0" applyNumberFormat="1" applyFont="1" applyBorder="1" applyAlignment="1">
      <alignment horizontal="center" vertical="center"/>
    </xf>
    <xf numFmtId="49" fontId="10" fillId="2" borderId="1" xfId="0" applyNumberFormat="1" applyFont="1" applyFill="1" applyBorder="1" applyAlignment="1">
      <alignment wrapText="1"/>
    </xf>
    <xf numFmtId="49" fontId="10" fillId="3" borderId="1" xfId="0" applyNumberFormat="1" applyFont="1" applyFill="1" applyBorder="1" applyAlignment="1">
      <alignment wrapText="1"/>
    </xf>
    <xf numFmtId="49" fontId="3" fillId="0" borderId="0" xfId="0" applyNumberFormat="1" applyFont="1" applyAlignment="1">
      <alignment wrapText="1"/>
    </xf>
    <xf numFmtId="4" fontId="1" fillId="2" borderId="1" xfId="0" applyNumberFormat="1" applyFont="1" applyFill="1" applyBorder="1" applyAlignment="1"/>
    <xf numFmtId="4" fontId="1" fillId="0" borderId="1" xfId="0" applyNumberFormat="1" applyFont="1" applyBorder="1" applyAlignment="1"/>
    <xf numFmtId="4" fontId="1" fillId="0" borderId="1" xfId="0" applyNumberFormat="1" applyFont="1" applyBorder="1" applyAlignment="1" applyProtection="1">
      <protection locked="0"/>
    </xf>
    <xf numFmtId="4" fontId="8" fillId="0" borderId="1" xfId="0" applyNumberFormat="1" applyFont="1" applyBorder="1" applyAlignment="1"/>
    <xf numFmtId="4" fontId="0" fillId="0" borderId="1" xfId="0" applyNumberFormat="1" applyBorder="1" applyAlignment="1"/>
    <xf numFmtId="4" fontId="1" fillId="0" borderId="1" xfId="0" applyNumberFormat="1" applyFont="1" applyFill="1" applyBorder="1" applyAlignment="1"/>
    <xf numFmtId="4" fontId="1" fillId="3" borderId="1" xfId="0" applyNumberFormat="1" applyFont="1" applyFill="1" applyBorder="1" applyAlignment="1"/>
    <xf numFmtId="4" fontId="1" fillId="2" borderId="2" xfId="0" applyNumberFormat="1" applyFont="1" applyFill="1" applyBorder="1" applyAlignment="1"/>
    <xf numFmtId="4" fontId="1" fillId="0" borderId="2" xfId="0" applyNumberFormat="1" applyFont="1" applyBorder="1" applyAlignment="1"/>
    <xf numFmtId="4" fontId="8" fillId="0" borderId="2" xfId="0" applyNumberFormat="1" applyFont="1" applyBorder="1" applyAlignment="1"/>
    <xf numFmtId="4" fontId="0" fillId="0" borderId="2" xfId="0" applyNumberFormat="1" applyBorder="1" applyAlignment="1"/>
    <xf numFmtId="4" fontId="1" fillId="0" borderId="2" xfId="0" applyNumberFormat="1" applyFont="1" applyFill="1" applyBorder="1" applyAlignment="1"/>
    <xf numFmtId="4" fontId="0" fillId="0" borderId="2" xfId="0" applyNumberFormat="1" applyFill="1" applyBorder="1" applyAlignment="1"/>
    <xf numFmtId="4" fontId="1" fillId="3" borderId="2" xfId="0" applyNumberFormat="1" applyFont="1" applyFill="1" applyBorder="1" applyAlignment="1"/>
    <xf numFmtId="0" fontId="1" fillId="0" borderId="1" xfId="0" applyFont="1" applyBorder="1" applyAlignment="1">
      <alignment horizontal="left" wrapText="1" indent="2"/>
    </xf>
    <xf numFmtId="0" fontId="1" fillId="0" borderId="1" xfId="0" applyFont="1" applyBorder="1" applyAlignment="1" applyProtection="1">
      <alignment horizontal="left" indent="2"/>
      <protection locked="0"/>
    </xf>
    <xf numFmtId="0" fontId="8" fillId="0" borderId="1" xfId="0" applyFont="1" applyBorder="1" applyAlignment="1">
      <alignment horizontal="left" wrapText="1" indent="2"/>
    </xf>
    <xf numFmtId="49" fontId="0" fillId="0" borderId="1" xfId="0" applyNumberFormat="1" applyBorder="1" applyAlignment="1">
      <alignment horizontal="left" wrapText="1" indent="2"/>
    </xf>
    <xf numFmtId="49" fontId="1" fillId="0" borderId="1" xfId="0" applyNumberFormat="1" applyFont="1" applyBorder="1" applyAlignment="1">
      <alignment horizontal="left" wrapText="1" indent="2"/>
    </xf>
    <xf numFmtId="0" fontId="0" fillId="0" borderId="1" xfId="0" applyBorder="1" applyAlignment="1">
      <alignment horizontal="left" wrapText="1" indent="2"/>
    </xf>
    <xf numFmtId="0" fontId="1" fillId="0" borderId="1" xfId="0" applyFont="1" applyFill="1" applyBorder="1" applyAlignment="1">
      <alignment horizontal="left" wrapText="1" indent="2"/>
    </xf>
    <xf numFmtId="49" fontId="3" fillId="0" borderId="1" xfId="0" applyNumberFormat="1" applyFont="1" applyBorder="1" applyAlignment="1">
      <alignment horizontal="left" wrapText="1" indent="1"/>
    </xf>
    <xf numFmtId="49" fontId="3" fillId="0" borderId="1" xfId="0" applyNumberFormat="1" applyFont="1" applyBorder="1" applyAlignment="1" applyProtection="1">
      <alignment horizontal="left" wrapText="1" indent="1"/>
      <protection locked="0"/>
    </xf>
    <xf numFmtId="49" fontId="11" fillId="0" borderId="1" xfId="0" applyNumberFormat="1" applyFont="1" applyBorder="1" applyAlignment="1">
      <alignment horizontal="left" wrapText="1" indent="1"/>
    </xf>
    <xf numFmtId="49" fontId="10" fillId="2" borderId="1" xfId="0" applyNumberFormat="1" applyFont="1" applyFill="1" applyBorder="1" applyAlignment="1">
      <alignment horizontal="left" wrapText="1" indent="1"/>
    </xf>
    <xf numFmtId="49" fontId="3" fillId="0" borderId="1" xfId="0" applyNumberFormat="1" applyFont="1" applyFill="1" applyBorder="1" applyAlignment="1">
      <alignment horizontal="left" wrapText="1" indent="1"/>
    </xf>
    <xf numFmtId="49" fontId="3" fillId="0" borderId="1" xfId="0" applyNumberFormat="1" applyFont="1" applyBorder="1" applyAlignment="1">
      <alignment horizontal="left" wrapText="1" indent="2"/>
    </xf>
    <xf numFmtId="4" fontId="1" fillId="0" borderId="1" xfId="0" applyNumberFormat="1" applyFont="1" applyBorder="1"/>
    <xf numFmtId="4" fontId="0" fillId="0" borderId="1" xfId="0" applyNumberFormat="1" applyBorder="1"/>
    <xf numFmtId="4" fontId="0" fillId="0" borderId="1" xfId="0" applyNumberFormat="1" applyFill="1" applyBorder="1"/>
    <xf numFmtId="4" fontId="0" fillId="2" borderId="1" xfId="0" applyNumberFormat="1" applyFill="1" applyBorder="1"/>
    <xf numFmtId="4" fontId="1" fillId="3" borderId="1" xfId="0" applyNumberFormat="1" applyFont="1" applyFill="1" applyBorder="1"/>
    <xf numFmtId="4" fontId="1" fillId="0" borderId="1" xfId="0" applyNumberFormat="1" applyFont="1" applyBorder="1" applyAlignment="1">
      <alignment horizontal="right" wrapText="1"/>
    </xf>
    <xf numFmtId="4" fontId="0" fillId="0" borderId="1" xfId="0" applyNumberFormat="1" applyFont="1" applyFill="1" applyBorder="1" applyAlignment="1">
      <alignment horizontal="right"/>
    </xf>
    <xf numFmtId="4" fontId="0" fillId="0" borderId="1" xfId="0" applyNumberFormat="1" applyFont="1" applyBorder="1" applyAlignment="1">
      <alignment horizontal="right"/>
    </xf>
    <xf numFmtId="4" fontId="1" fillId="0" borderId="1" xfId="0" applyNumberFormat="1" applyFont="1" applyBorder="1" applyAlignment="1">
      <alignment horizontal="right"/>
    </xf>
    <xf numFmtId="4" fontId="0" fillId="0" borderId="1" xfId="0" applyNumberFormat="1" applyFont="1" applyBorder="1" applyAlignment="1">
      <alignment horizontal="right" wrapText="1"/>
    </xf>
    <xf numFmtId="0" fontId="0" fillId="0" borderId="1" xfId="0" applyFill="1" applyBorder="1"/>
    <xf numFmtId="0" fontId="3" fillId="0" borderId="1" xfId="0" applyFont="1" applyFill="1" applyBorder="1"/>
    <xf numFmtId="0" fontId="0" fillId="0" borderId="1" xfId="0" applyFill="1" applyBorder="1" applyAlignment="1">
      <alignment wrapText="1"/>
    </xf>
    <xf numFmtId="0" fontId="1" fillId="0" borderId="1" xfId="0" applyFont="1" applyFill="1" applyBorder="1"/>
    <xf numFmtId="0" fontId="1" fillId="2" borderId="1" xfId="0" applyFont="1" applyFill="1" applyBorder="1"/>
    <xf numFmtId="4" fontId="1" fillId="0" borderId="1" xfId="0" applyNumberFormat="1" applyFont="1" applyFill="1" applyBorder="1"/>
    <xf numFmtId="4" fontId="1" fillId="2" borderId="1" xfId="0" applyNumberFormat="1" applyFont="1" applyFill="1" applyBorder="1"/>
    <xf numFmtId="0" fontId="1" fillId="2" borderId="1" xfId="0" applyFont="1" applyFill="1" applyBorder="1" applyAlignment="1">
      <alignment horizontal="left" wrapText="1" indent="2"/>
    </xf>
    <xf numFmtId="49" fontId="3" fillId="2" borderId="1" xfId="0" applyNumberFormat="1" applyFont="1" applyFill="1" applyBorder="1" applyAlignment="1">
      <alignment horizontal="left" wrapText="1" indent="1"/>
    </xf>
    <xf numFmtId="0" fontId="0" fillId="0" borderId="1" xfId="0" applyFont="1" applyBorder="1" applyAlignment="1">
      <alignment horizontal="left" wrapText="1" indent="2"/>
    </xf>
    <xf numFmtId="4" fontId="0" fillId="0" borderId="1" xfId="0" applyNumberFormat="1" applyFont="1" applyBorder="1" applyAlignment="1"/>
    <xf numFmtId="4" fontId="0" fillId="0" borderId="2" xfId="0" applyNumberFormat="1" applyFont="1" applyFill="1" applyBorder="1" applyAlignment="1"/>
    <xf numFmtId="0" fontId="0" fillId="2" borderId="1" xfId="0" applyFont="1" applyFill="1" applyBorder="1" applyAlignment="1">
      <alignment horizontal="left" wrapText="1" indent="2"/>
    </xf>
    <xf numFmtId="4" fontId="0" fillId="2" borderId="1" xfId="0" applyNumberFormat="1" applyFont="1" applyFill="1" applyBorder="1" applyAlignment="1"/>
    <xf numFmtId="4" fontId="0" fillId="2" borderId="2" xfId="0" applyNumberFormat="1" applyFont="1" applyFill="1" applyBorder="1" applyAlignment="1"/>
    <xf numFmtId="0" fontId="1" fillId="2" borderId="3" xfId="0" applyFont="1" applyFill="1" applyBorder="1" applyAlignment="1">
      <alignment wrapText="1"/>
    </xf>
    <xf numFmtId="4" fontId="1" fillId="2" borderId="3" xfId="0" applyNumberFormat="1" applyFont="1" applyFill="1" applyBorder="1" applyAlignment="1"/>
    <xf numFmtId="4" fontId="1" fillId="2" borderId="4" xfId="0" applyNumberFormat="1" applyFont="1" applyFill="1" applyBorder="1" applyAlignment="1"/>
    <xf numFmtId="49" fontId="10" fillId="2" borderId="3" xfId="0" applyNumberFormat="1" applyFont="1" applyFill="1" applyBorder="1" applyAlignment="1">
      <alignment wrapText="1"/>
    </xf>
    <xf numFmtId="0" fontId="5" fillId="0" borderId="0" xfId="0" applyFont="1" applyAlignment="1">
      <alignment horizontal="center"/>
    </xf>
    <xf numFmtId="0" fontId="6" fillId="0" borderId="0" xfId="0" applyFont="1" applyAlignment="1">
      <alignment horizontal="center"/>
    </xf>
  </cellXfs>
  <cellStyles count="2">
    <cellStyle name="Normální" xfId="0" builtinId="0"/>
    <cellStyle name="Normální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7"/>
  <sheetViews>
    <sheetView view="pageLayout" topLeftCell="A33" zoomScaleNormal="100" workbookViewId="0">
      <selection activeCell="F45" sqref="F45"/>
    </sheetView>
  </sheetViews>
  <sheetFormatPr defaultRowHeight="15" x14ac:dyDescent="0.25"/>
  <cols>
    <col min="1" max="1" width="50.28515625" customWidth="1"/>
    <col min="2" max="2" width="14" customWidth="1"/>
    <col min="3" max="3" width="13.5703125" customWidth="1"/>
    <col min="4" max="5" width="14" customWidth="1"/>
    <col min="6" max="6" width="50.42578125" style="21" customWidth="1"/>
  </cols>
  <sheetData>
    <row r="1" spans="1:6" ht="23.25" x14ac:dyDescent="0.35">
      <c r="A1" s="91" t="s">
        <v>155</v>
      </c>
      <c r="B1" s="91"/>
      <c r="C1" s="91"/>
      <c r="D1" s="91"/>
      <c r="E1" s="91"/>
      <c r="F1" s="91"/>
    </row>
    <row r="3" spans="1:6" s="16" customFormat="1" ht="24" x14ac:dyDescent="0.25">
      <c r="A3" s="15"/>
      <c r="B3" s="14" t="s">
        <v>124</v>
      </c>
      <c r="C3" s="14" t="s">
        <v>157</v>
      </c>
      <c r="D3" s="14" t="s">
        <v>156</v>
      </c>
      <c r="E3" s="14" t="s">
        <v>125</v>
      </c>
      <c r="F3" s="17" t="s">
        <v>46</v>
      </c>
    </row>
    <row r="4" spans="1:6" ht="12.75" customHeight="1" x14ac:dyDescent="0.25">
      <c r="A4" s="1"/>
      <c r="B4" s="2"/>
      <c r="C4" s="2"/>
      <c r="D4" s="2"/>
      <c r="E4" s="2"/>
      <c r="F4" s="20"/>
    </row>
    <row r="5" spans="1:6" x14ac:dyDescent="0.25">
      <c r="A5" s="5" t="s">
        <v>0</v>
      </c>
      <c r="B5" s="1"/>
      <c r="C5" s="1"/>
      <c r="D5" s="1"/>
      <c r="E5" s="1"/>
      <c r="F5" s="20"/>
    </row>
    <row r="6" spans="1:6" ht="27.75" customHeight="1" x14ac:dyDescent="0.25">
      <c r="A6" s="6" t="s">
        <v>12</v>
      </c>
      <c r="B6" s="62">
        <f>SUM(B7:B9)</f>
        <v>49218100</v>
      </c>
      <c r="C6" s="62">
        <f>SUM(C7:C9)</f>
        <v>49218100</v>
      </c>
      <c r="D6" s="62">
        <f>SUM(D7:D9)</f>
        <v>15202904</v>
      </c>
      <c r="E6" s="62">
        <f>D6/C6*100</f>
        <v>30.888847801926527</v>
      </c>
      <c r="F6" s="61" t="s">
        <v>131</v>
      </c>
    </row>
    <row r="7" spans="1:6" x14ac:dyDescent="0.25">
      <c r="A7" s="1" t="s">
        <v>1</v>
      </c>
      <c r="B7" s="63">
        <v>38388100</v>
      </c>
      <c r="C7" s="63">
        <v>38388100</v>
      </c>
      <c r="D7" s="64">
        <v>11857652</v>
      </c>
      <c r="E7" s="64">
        <f>D7/C7*100</f>
        <v>30.888874416811458</v>
      </c>
      <c r="F7" s="29"/>
    </row>
    <row r="8" spans="1:6" x14ac:dyDescent="0.25">
      <c r="A8" s="1" t="s">
        <v>2</v>
      </c>
      <c r="B8" s="63">
        <v>4156400</v>
      </c>
      <c r="C8" s="63">
        <v>4156400</v>
      </c>
      <c r="D8" s="64">
        <v>1283869</v>
      </c>
      <c r="E8" s="64">
        <f>D8/C8*100</f>
        <v>30.88896641324223</v>
      </c>
      <c r="F8" s="29"/>
    </row>
    <row r="9" spans="1:6" x14ac:dyDescent="0.25">
      <c r="A9" s="1" t="s">
        <v>3</v>
      </c>
      <c r="B9" s="63">
        <v>6673600</v>
      </c>
      <c r="C9" s="63">
        <v>6673600</v>
      </c>
      <c r="D9" s="64">
        <v>2061383</v>
      </c>
      <c r="E9" s="64">
        <f>D9/C9*100</f>
        <v>30.888620834332293</v>
      </c>
      <c r="F9" s="29"/>
    </row>
    <row r="10" spans="1:6" x14ac:dyDescent="0.25">
      <c r="A10" s="1"/>
      <c r="B10" s="63"/>
      <c r="C10" s="63"/>
      <c r="D10" s="63"/>
      <c r="E10" s="63"/>
      <c r="F10" s="29"/>
    </row>
    <row r="11" spans="1:6" x14ac:dyDescent="0.25">
      <c r="A11" s="6" t="s">
        <v>13</v>
      </c>
      <c r="B11" s="62">
        <f>SUM(B12:B15)</f>
        <v>4050000</v>
      </c>
      <c r="C11" s="62">
        <f>SUM(C12:C15)</f>
        <v>4050000</v>
      </c>
      <c r="D11" s="62">
        <f>SUM(D12:D15)</f>
        <v>4081370</v>
      </c>
      <c r="E11" s="62">
        <f>D11/C11*100</f>
        <v>100.77456790123456</v>
      </c>
      <c r="F11" s="61"/>
    </row>
    <row r="12" spans="1:6" ht="30.75" customHeight="1" x14ac:dyDescent="0.25">
      <c r="A12" s="4" t="s">
        <v>4</v>
      </c>
      <c r="B12" s="63">
        <v>3800000</v>
      </c>
      <c r="C12" s="63">
        <v>3800000</v>
      </c>
      <c r="D12" s="63">
        <v>3874130</v>
      </c>
      <c r="E12" s="63">
        <f>D12/C12*100</f>
        <v>101.95078947368421</v>
      </c>
      <c r="F12" s="29"/>
    </row>
    <row r="13" spans="1:6" x14ac:dyDescent="0.25">
      <c r="A13" s="1" t="s">
        <v>5</v>
      </c>
      <c r="B13" s="63">
        <v>110000</v>
      </c>
      <c r="C13" s="63">
        <v>110000</v>
      </c>
      <c r="D13" s="63">
        <v>102445</v>
      </c>
      <c r="E13" s="63">
        <f>D13/C13*100</f>
        <v>93.131818181818176</v>
      </c>
      <c r="F13" s="29"/>
    </row>
    <row r="14" spans="1:6" x14ac:dyDescent="0.25">
      <c r="A14" s="1" t="s">
        <v>6</v>
      </c>
      <c r="B14" s="63">
        <v>70000</v>
      </c>
      <c r="C14" s="63">
        <v>70000</v>
      </c>
      <c r="D14" s="63">
        <v>74745</v>
      </c>
      <c r="E14" s="63">
        <f>D14/C14*100</f>
        <v>106.77857142857144</v>
      </c>
      <c r="F14" s="29"/>
    </row>
    <row r="15" spans="1:6" x14ac:dyDescent="0.25">
      <c r="A15" s="1" t="s">
        <v>7</v>
      </c>
      <c r="B15" s="63">
        <v>70000</v>
      </c>
      <c r="C15" s="63">
        <v>70000</v>
      </c>
      <c r="D15" s="63">
        <v>30050</v>
      </c>
      <c r="E15" s="63">
        <f>D15/C15*100</f>
        <v>42.928571428571431</v>
      </c>
      <c r="F15" s="29"/>
    </row>
    <row r="16" spans="1:6" x14ac:dyDescent="0.25">
      <c r="A16" s="1"/>
      <c r="B16" s="63"/>
      <c r="C16" s="63"/>
      <c r="D16" s="63"/>
      <c r="E16" s="63"/>
      <c r="F16" s="29"/>
    </row>
    <row r="17" spans="1:6" x14ac:dyDescent="0.25">
      <c r="A17" s="1" t="s">
        <v>133</v>
      </c>
      <c r="B17" s="63">
        <v>0</v>
      </c>
      <c r="C17" s="63">
        <v>0</v>
      </c>
      <c r="D17" s="63">
        <v>2650</v>
      </c>
      <c r="E17" s="63"/>
      <c r="F17" s="29"/>
    </row>
    <row r="18" spans="1:6" x14ac:dyDescent="0.25">
      <c r="A18" s="1"/>
      <c r="B18" s="63"/>
      <c r="C18" s="63"/>
      <c r="D18" s="63"/>
      <c r="E18" s="63"/>
      <c r="F18" s="29"/>
    </row>
    <row r="19" spans="1:6" x14ac:dyDescent="0.25">
      <c r="A19" s="5" t="s">
        <v>8</v>
      </c>
      <c r="B19" s="63"/>
      <c r="C19" s="63"/>
      <c r="D19" s="63"/>
      <c r="E19" s="63"/>
      <c r="F19" s="29"/>
    </row>
    <row r="20" spans="1:6" x14ac:dyDescent="0.25">
      <c r="A20" s="6" t="s">
        <v>9</v>
      </c>
      <c r="B20" s="62">
        <f>SUM(B21:B22)</f>
        <v>20100</v>
      </c>
      <c r="C20" s="62">
        <f>SUM(C21:C22)</f>
        <v>20100</v>
      </c>
      <c r="D20" s="62">
        <f>SUM(D21:D22)</f>
        <v>6692.7</v>
      </c>
      <c r="E20" s="62">
        <f>D20/C20*100</f>
        <v>33.297014925373134</v>
      </c>
      <c r="F20" s="29"/>
    </row>
    <row r="21" spans="1:6" ht="45" x14ac:dyDescent="0.25">
      <c r="A21" s="1" t="s">
        <v>10</v>
      </c>
      <c r="B21" s="63">
        <v>15000</v>
      </c>
      <c r="C21" s="63">
        <v>15000</v>
      </c>
      <c r="D21" s="63">
        <v>4406.7</v>
      </c>
      <c r="E21" s="63">
        <f>D21/C21*100</f>
        <v>29.378</v>
      </c>
      <c r="F21" s="61" t="s">
        <v>121</v>
      </c>
    </row>
    <row r="22" spans="1:6" ht="45" x14ac:dyDescent="0.25">
      <c r="A22" s="1" t="s">
        <v>11</v>
      </c>
      <c r="B22" s="63">
        <v>5100</v>
      </c>
      <c r="C22" s="63">
        <v>5100</v>
      </c>
      <c r="D22" s="63">
        <v>2286</v>
      </c>
      <c r="E22" s="63">
        <f>D22/C22*100</f>
        <v>44.82352941176471</v>
      </c>
      <c r="F22" s="61" t="s">
        <v>122</v>
      </c>
    </row>
    <row r="23" spans="1:6" x14ac:dyDescent="0.25">
      <c r="A23" s="1"/>
      <c r="B23" s="63"/>
      <c r="C23" s="63"/>
      <c r="D23" s="63"/>
      <c r="E23" s="63"/>
      <c r="F23" s="61"/>
    </row>
    <row r="24" spans="1:6" x14ac:dyDescent="0.25">
      <c r="A24" s="6" t="s">
        <v>14</v>
      </c>
      <c r="B24" s="62">
        <v>4000</v>
      </c>
      <c r="C24" s="62">
        <v>4000</v>
      </c>
      <c r="D24" s="62">
        <v>2359.19</v>
      </c>
      <c r="E24" s="62">
        <f>D24/C24*100</f>
        <v>58.979749999999996</v>
      </c>
      <c r="F24" s="29"/>
    </row>
    <row r="25" spans="1:6" ht="10.5" customHeight="1" x14ac:dyDescent="0.25">
      <c r="A25" s="1"/>
      <c r="B25" s="63"/>
      <c r="C25" s="63"/>
      <c r="D25" s="63"/>
      <c r="E25" s="63"/>
      <c r="F25" s="29"/>
    </row>
    <row r="26" spans="1:6" x14ac:dyDescent="0.25">
      <c r="A26" s="6" t="s">
        <v>15</v>
      </c>
      <c r="B26" s="62">
        <v>10000</v>
      </c>
      <c r="C26" s="62">
        <v>10000</v>
      </c>
      <c r="D26" s="62">
        <v>23884</v>
      </c>
      <c r="E26" s="62">
        <f>D26/C26*100</f>
        <v>238.83999999999997</v>
      </c>
      <c r="F26" s="29"/>
    </row>
    <row r="27" spans="1:6" x14ac:dyDescent="0.25">
      <c r="A27" s="1"/>
      <c r="B27" s="63"/>
      <c r="C27" s="63"/>
      <c r="D27" s="63"/>
      <c r="E27" s="63"/>
      <c r="F27" s="29"/>
    </row>
    <row r="28" spans="1:6" x14ac:dyDescent="0.25">
      <c r="A28" s="6" t="s">
        <v>16</v>
      </c>
      <c r="B28" s="62">
        <f>SUM(B29)</f>
        <v>10000</v>
      </c>
      <c r="C28" s="62">
        <f>SUM(C29)</f>
        <v>10000</v>
      </c>
      <c r="D28" s="62">
        <f>SUM(D29)</f>
        <v>2550</v>
      </c>
      <c r="E28" s="62">
        <f>D28/C28*100</f>
        <v>25.5</v>
      </c>
      <c r="F28" s="29"/>
    </row>
    <row r="29" spans="1:6" ht="75" x14ac:dyDescent="0.25">
      <c r="A29" s="1" t="s">
        <v>17</v>
      </c>
      <c r="B29" s="63">
        <v>10000</v>
      </c>
      <c r="C29" s="63">
        <v>10000</v>
      </c>
      <c r="D29" s="63">
        <v>2550</v>
      </c>
      <c r="E29" s="63">
        <f>D29/C29*100</f>
        <v>25.5</v>
      </c>
      <c r="F29" s="61" t="s">
        <v>123</v>
      </c>
    </row>
    <row r="30" spans="1:6" x14ac:dyDescent="0.25">
      <c r="A30" s="1"/>
      <c r="B30" s="63"/>
      <c r="C30" s="63"/>
      <c r="D30" s="63"/>
      <c r="E30" s="63"/>
      <c r="F30" s="29"/>
    </row>
    <row r="31" spans="1:6" x14ac:dyDescent="0.25">
      <c r="A31" s="6" t="s">
        <v>18</v>
      </c>
      <c r="B31" s="62">
        <f>SUM(B32:B33)</f>
        <v>310000</v>
      </c>
      <c r="C31" s="62">
        <f>SUM(C32:C34)</f>
        <v>969400</v>
      </c>
      <c r="D31" s="62">
        <f>SUM(D32:D34)</f>
        <v>674355.46</v>
      </c>
      <c r="E31" s="62">
        <f>D31/C31*100</f>
        <v>69.564210852073444</v>
      </c>
      <c r="F31" s="29"/>
    </row>
    <row r="32" spans="1:6" ht="30" x14ac:dyDescent="0.25">
      <c r="A32" s="1" t="s">
        <v>19</v>
      </c>
      <c r="B32" s="63">
        <v>250000</v>
      </c>
      <c r="C32" s="63">
        <v>250000</v>
      </c>
      <c r="D32" s="63">
        <v>0</v>
      </c>
      <c r="E32" s="63">
        <f>D32/C32*100</f>
        <v>0</v>
      </c>
      <c r="F32" s="61" t="s">
        <v>185</v>
      </c>
    </row>
    <row r="33" spans="1:6" ht="43.5" customHeight="1" x14ac:dyDescent="0.25">
      <c r="A33" s="1" t="s">
        <v>20</v>
      </c>
      <c r="B33" s="63">
        <v>60000</v>
      </c>
      <c r="C33" s="63">
        <v>135000</v>
      </c>
      <c r="D33" s="63">
        <v>90000</v>
      </c>
      <c r="E33" s="63">
        <f>D33/C33*100</f>
        <v>66.666666666666657</v>
      </c>
      <c r="F33" s="61" t="s">
        <v>130</v>
      </c>
    </row>
    <row r="34" spans="1:6" ht="43.5" customHeight="1" x14ac:dyDescent="0.25">
      <c r="A34" s="4" t="s">
        <v>162</v>
      </c>
      <c r="B34" s="63">
        <v>0</v>
      </c>
      <c r="C34" s="63">
        <v>584400</v>
      </c>
      <c r="D34" s="63">
        <v>584355.46</v>
      </c>
      <c r="E34" s="63">
        <f>D34/C34*100</f>
        <v>99.992378507871322</v>
      </c>
      <c r="F34" s="61"/>
    </row>
    <row r="35" spans="1:6" x14ac:dyDescent="0.25">
      <c r="A35" s="1" t="s">
        <v>21</v>
      </c>
      <c r="B35" s="63"/>
      <c r="C35" s="63"/>
      <c r="D35" s="63"/>
      <c r="E35" s="63"/>
      <c r="F35" s="29"/>
    </row>
    <row r="36" spans="1:6" x14ac:dyDescent="0.25">
      <c r="A36" s="3" t="s">
        <v>22</v>
      </c>
      <c r="B36" s="65">
        <f>SUM(B6+B11+B20+B24+B26+B28+B31)</f>
        <v>53622200</v>
      </c>
      <c r="C36" s="65">
        <f>C6+C11+C20+C24+C26+C28+C31</f>
        <v>54281600</v>
      </c>
      <c r="D36" s="65">
        <f>SUM(D6+D11+D17+D20+D24+D26+D28+D31)</f>
        <v>19996765.350000001</v>
      </c>
      <c r="E36" s="65">
        <f>D36/C36*100</f>
        <v>36.838938701143668</v>
      </c>
      <c r="F36" s="30"/>
    </row>
    <row r="37" spans="1:6" x14ac:dyDescent="0.25">
      <c r="A37" s="1"/>
      <c r="B37" s="63"/>
      <c r="C37" s="63"/>
      <c r="D37" s="63"/>
      <c r="E37" s="63"/>
      <c r="F37" s="29"/>
    </row>
    <row r="38" spans="1:6" x14ac:dyDescent="0.25">
      <c r="A38" s="5" t="s">
        <v>23</v>
      </c>
      <c r="B38" s="63"/>
      <c r="C38" s="63"/>
      <c r="D38" s="63"/>
      <c r="E38" s="63"/>
      <c r="F38" s="29"/>
    </row>
    <row r="39" spans="1:6" ht="16.5" customHeight="1" x14ac:dyDescent="0.25">
      <c r="A39" s="1" t="s">
        <v>24</v>
      </c>
      <c r="B39" s="63">
        <v>44709000</v>
      </c>
      <c r="C39" s="63">
        <v>47271800</v>
      </c>
      <c r="D39" s="64">
        <v>-3091363.55</v>
      </c>
      <c r="E39" s="64">
        <f>D39/C39*100</f>
        <v>-6.5395511700421807</v>
      </c>
      <c r="F39" s="61"/>
    </row>
    <row r="40" spans="1:6" x14ac:dyDescent="0.25">
      <c r="A40" s="1" t="s">
        <v>21</v>
      </c>
      <c r="B40" s="63"/>
      <c r="C40" s="63"/>
      <c r="D40" s="64"/>
      <c r="E40" s="63"/>
      <c r="F40" s="29"/>
    </row>
    <row r="41" spans="1:6" x14ac:dyDescent="0.25">
      <c r="A41" s="3" t="s">
        <v>25</v>
      </c>
      <c r="B41" s="65">
        <f>SUM(B39:B39)</f>
        <v>44709000</v>
      </c>
      <c r="C41" s="65">
        <f>SUM(C39:C40)</f>
        <v>47271800</v>
      </c>
      <c r="D41" s="65">
        <f>SUM(D39:D39)</f>
        <v>-3091363.55</v>
      </c>
      <c r="E41" s="65">
        <f>D41/C41*100</f>
        <v>-6.5395511700421807</v>
      </c>
      <c r="F41" s="30"/>
    </row>
    <row r="42" spans="1:6" x14ac:dyDescent="0.25">
      <c r="A42" s="72"/>
      <c r="B42" s="64"/>
      <c r="C42" s="64"/>
      <c r="D42" s="64"/>
      <c r="E42" s="64"/>
      <c r="F42" s="73"/>
    </row>
    <row r="43" spans="1:6" x14ac:dyDescent="0.25">
      <c r="A43" s="76" t="s">
        <v>134</v>
      </c>
      <c r="B43" s="78">
        <f>SUM(B44)</f>
        <v>0</v>
      </c>
      <c r="C43" s="78">
        <f>SUM(C44)</f>
        <v>302000</v>
      </c>
      <c r="D43" s="78">
        <f>SUM(D44)</f>
        <v>0</v>
      </c>
      <c r="E43" s="78">
        <f>D43/C43*100</f>
        <v>0</v>
      </c>
      <c r="F43" s="30"/>
    </row>
    <row r="44" spans="1:6" x14ac:dyDescent="0.25">
      <c r="A44" s="75" t="s">
        <v>135</v>
      </c>
      <c r="B44" s="77">
        <f>SUM(B45)</f>
        <v>0</v>
      </c>
      <c r="C44" s="77">
        <f>SUM(C45:C45)</f>
        <v>302000</v>
      </c>
      <c r="D44" s="77">
        <v>0</v>
      </c>
      <c r="E44" s="77">
        <f>D44/C44*100</f>
        <v>0</v>
      </c>
      <c r="F44" s="73"/>
    </row>
    <row r="45" spans="1:6" ht="30" x14ac:dyDescent="0.25">
      <c r="A45" s="74" t="s">
        <v>136</v>
      </c>
      <c r="B45" s="64">
        <v>0</v>
      </c>
      <c r="C45" s="64">
        <v>302000</v>
      </c>
      <c r="D45" s="64">
        <v>301979.75</v>
      </c>
      <c r="E45" s="64">
        <f>D45/C45*100</f>
        <v>99.993294701986756</v>
      </c>
      <c r="F45" s="73"/>
    </row>
    <row r="46" spans="1:6" x14ac:dyDescent="0.25">
      <c r="A46" s="1"/>
      <c r="B46" s="63"/>
      <c r="C46" s="63"/>
      <c r="D46" s="63"/>
      <c r="E46" s="63"/>
      <c r="F46" s="29"/>
    </row>
    <row r="47" spans="1:6" x14ac:dyDescent="0.25">
      <c r="A47" s="7" t="s">
        <v>26</v>
      </c>
      <c r="B47" s="66">
        <f>SUM(B36+B41)</f>
        <v>98331200</v>
      </c>
      <c r="C47" s="66">
        <f>C36+C41+C43</f>
        <v>101855400</v>
      </c>
      <c r="D47" s="66">
        <f>SUM(D36+D41)</f>
        <v>16905401.800000001</v>
      </c>
      <c r="E47" s="66">
        <f>D47/C47*100</f>
        <v>16.597452663285402</v>
      </c>
      <c r="F47" s="7"/>
    </row>
  </sheetData>
  <mergeCells count="1">
    <mergeCell ref="A1:F1"/>
  </mergeCells>
  <pageMargins left="0.31496062992125984" right="0.31496062992125984" top="0.39370078740157483" bottom="0.39370078740157483" header="0.31496062992125984" footer="0.31496062992125984"/>
  <pageSetup paperSize="9" scale="90" orientation="landscape" useFirstPageNumber="1" horizontalDpi="4294967295" verticalDpi="300"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2"/>
  <sheetViews>
    <sheetView view="pageLayout" topLeftCell="A133" zoomScaleNormal="100" workbookViewId="0">
      <selection activeCell="F108" sqref="F108"/>
    </sheetView>
  </sheetViews>
  <sheetFormatPr defaultRowHeight="15" x14ac:dyDescent="0.25"/>
  <cols>
    <col min="1" max="1" width="47.5703125" style="18" customWidth="1"/>
    <col min="2" max="2" width="13.140625" style="18" customWidth="1"/>
    <col min="3" max="3" width="13.140625" style="26" customWidth="1"/>
    <col min="4" max="5" width="13.28515625" style="18" customWidth="1"/>
    <col min="6" max="6" width="46.7109375" style="34" customWidth="1"/>
    <col min="7" max="7" width="53.5703125" customWidth="1"/>
  </cols>
  <sheetData>
    <row r="1" spans="1:6" ht="23.25" x14ac:dyDescent="0.35">
      <c r="A1" s="91" t="s">
        <v>155</v>
      </c>
      <c r="B1" s="91"/>
      <c r="C1" s="91"/>
      <c r="D1" s="91"/>
      <c r="E1" s="91"/>
      <c r="F1" s="91"/>
    </row>
    <row r="2" spans="1:6" ht="15.75" x14ac:dyDescent="0.25">
      <c r="A2" s="92"/>
      <c r="B2" s="92"/>
      <c r="C2" s="92"/>
      <c r="D2" s="92"/>
      <c r="E2" s="92"/>
      <c r="F2" s="92"/>
    </row>
    <row r="3" spans="1:6" ht="15.75" x14ac:dyDescent="0.25">
      <c r="A3" s="92"/>
      <c r="B3" s="92"/>
      <c r="C3" s="92"/>
      <c r="D3" s="92"/>
      <c r="E3" s="92"/>
      <c r="F3" s="92"/>
    </row>
    <row r="4" spans="1:6" s="16" customFormat="1" ht="24" x14ac:dyDescent="0.25">
      <c r="A4" s="22"/>
      <c r="B4" s="14" t="s">
        <v>124</v>
      </c>
      <c r="C4" s="14" t="s">
        <v>157</v>
      </c>
      <c r="D4" s="14" t="s">
        <v>156</v>
      </c>
      <c r="E4" s="14" t="s">
        <v>125</v>
      </c>
      <c r="F4" s="31" t="s">
        <v>46</v>
      </c>
    </row>
    <row r="5" spans="1:6" s="16" customFormat="1" x14ac:dyDescent="0.25">
      <c r="A5" s="22"/>
      <c r="B5" s="12"/>
      <c r="C5" s="13"/>
      <c r="D5" s="28"/>
      <c r="E5" s="28"/>
      <c r="F5" s="31"/>
    </row>
    <row r="6" spans="1:6" x14ac:dyDescent="0.25">
      <c r="A6" s="23" t="s">
        <v>27</v>
      </c>
      <c r="B6" s="35">
        <f>SUM(B7:B25)</f>
        <v>8650000</v>
      </c>
      <c r="C6" s="35">
        <f>SUM(C7:C25)</f>
        <v>10900000</v>
      </c>
      <c r="D6" s="42">
        <f>SUM(D7:D25)</f>
        <v>4574863.9000000004</v>
      </c>
      <c r="E6" s="42">
        <f>D6/C6*100</f>
        <v>41.971228440366978</v>
      </c>
      <c r="F6" s="32"/>
    </row>
    <row r="7" spans="1:6" x14ac:dyDescent="0.25">
      <c r="A7" s="49" t="s">
        <v>48</v>
      </c>
      <c r="B7" s="36">
        <v>50000</v>
      </c>
      <c r="C7" s="36">
        <v>50000</v>
      </c>
      <c r="D7" s="43">
        <v>5000</v>
      </c>
      <c r="E7" s="43">
        <f t="shared" ref="E7:E23" si="0">D7/C7*100</f>
        <v>10</v>
      </c>
      <c r="F7" s="56" t="s">
        <v>186</v>
      </c>
    </row>
    <row r="8" spans="1:6" ht="30" x14ac:dyDescent="0.25">
      <c r="A8" s="49" t="s">
        <v>171</v>
      </c>
      <c r="B8" s="36">
        <v>0</v>
      </c>
      <c r="C8" s="36">
        <v>900000</v>
      </c>
      <c r="D8" s="43">
        <v>808975.52</v>
      </c>
      <c r="E8" s="43">
        <f>D8/C8*100</f>
        <v>89.886168888888889</v>
      </c>
      <c r="F8" s="56" t="s">
        <v>172</v>
      </c>
    </row>
    <row r="9" spans="1:6" s="18" customFormat="1" ht="30" x14ac:dyDescent="0.25">
      <c r="A9" s="50" t="s">
        <v>49</v>
      </c>
      <c r="B9" s="37">
        <v>200000</v>
      </c>
      <c r="C9" s="37">
        <v>200000</v>
      </c>
      <c r="D9" s="43">
        <v>43010.04</v>
      </c>
      <c r="E9" s="43">
        <f t="shared" si="0"/>
        <v>21.505019999999998</v>
      </c>
      <c r="F9" s="57" t="s">
        <v>191</v>
      </c>
    </row>
    <row r="10" spans="1:6" s="18" customFormat="1" ht="30" x14ac:dyDescent="0.25">
      <c r="A10" s="50" t="s">
        <v>150</v>
      </c>
      <c r="B10" s="37">
        <v>300000</v>
      </c>
      <c r="C10" s="37">
        <v>300000</v>
      </c>
      <c r="D10" s="43">
        <v>0</v>
      </c>
      <c r="E10" s="43">
        <f t="shared" si="0"/>
        <v>0</v>
      </c>
      <c r="F10" s="57" t="s">
        <v>192</v>
      </c>
    </row>
    <row r="11" spans="1:6" s="18" customFormat="1" ht="30" x14ac:dyDescent="0.25">
      <c r="A11" s="50" t="s">
        <v>163</v>
      </c>
      <c r="B11" s="37">
        <v>500000</v>
      </c>
      <c r="C11" s="37">
        <v>500000</v>
      </c>
      <c r="D11" s="43">
        <v>0</v>
      </c>
      <c r="E11" s="43">
        <f t="shared" si="0"/>
        <v>0</v>
      </c>
      <c r="F11" s="57" t="s">
        <v>193</v>
      </c>
    </row>
    <row r="12" spans="1:6" s="18" customFormat="1" x14ac:dyDescent="0.25">
      <c r="A12" s="50" t="s">
        <v>164</v>
      </c>
      <c r="B12" s="37">
        <v>750000</v>
      </c>
      <c r="C12" s="37">
        <v>770000</v>
      </c>
      <c r="D12" s="43">
        <v>1132</v>
      </c>
      <c r="E12" s="43">
        <f t="shared" si="0"/>
        <v>0.14701298701298701</v>
      </c>
      <c r="F12" s="57" t="s">
        <v>194</v>
      </c>
    </row>
    <row r="13" spans="1:6" s="18" customFormat="1" ht="30" x14ac:dyDescent="0.25">
      <c r="A13" s="50" t="s">
        <v>165</v>
      </c>
      <c r="B13" s="37">
        <v>300000</v>
      </c>
      <c r="C13" s="37">
        <v>300000</v>
      </c>
      <c r="D13" s="43">
        <v>104060</v>
      </c>
      <c r="E13" s="43">
        <f t="shared" si="0"/>
        <v>34.686666666666667</v>
      </c>
      <c r="F13" s="57" t="s">
        <v>188</v>
      </c>
    </row>
    <row r="14" spans="1:6" s="18" customFormat="1" ht="30" x14ac:dyDescent="0.25">
      <c r="A14" s="51" t="s">
        <v>146</v>
      </c>
      <c r="B14" s="40">
        <v>500000</v>
      </c>
      <c r="C14" s="40">
        <v>500000</v>
      </c>
      <c r="D14" s="43">
        <v>0</v>
      </c>
      <c r="E14" s="43">
        <f t="shared" si="0"/>
        <v>0</v>
      </c>
      <c r="F14" s="57" t="s">
        <v>195</v>
      </c>
    </row>
    <row r="15" spans="1:6" ht="30" x14ac:dyDescent="0.25">
      <c r="A15" s="49" t="s">
        <v>50</v>
      </c>
      <c r="B15" s="36">
        <v>100000</v>
      </c>
      <c r="C15" s="36">
        <v>100000</v>
      </c>
      <c r="D15" s="43">
        <v>24185</v>
      </c>
      <c r="E15" s="43">
        <f>D15/C15*100</f>
        <v>24.185000000000002</v>
      </c>
      <c r="F15" s="56" t="s">
        <v>196</v>
      </c>
    </row>
    <row r="16" spans="1:6" ht="33" customHeight="1" x14ac:dyDescent="0.25">
      <c r="A16" s="49" t="s">
        <v>173</v>
      </c>
      <c r="B16" s="36">
        <v>0</v>
      </c>
      <c r="C16" s="36">
        <v>600000</v>
      </c>
      <c r="D16" s="43">
        <v>0</v>
      </c>
      <c r="E16" s="43">
        <v>0</v>
      </c>
      <c r="F16" s="56" t="s">
        <v>197</v>
      </c>
    </row>
    <row r="17" spans="1:6" ht="30" x14ac:dyDescent="0.25">
      <c r="A17" s="49" t="s">
        <v>166</v>
      </c>
      <c r="B17" s="36">
        <v>200000</v>
      </c>
      <c r="C17" s="36">
        <v>200000</v>
      </c>
      <c r="D17" s="43">
        <v>0</v>
      </c>
      <c r="E17" s="43">
        <v>0</v>
      </c>
      <c r="F17" s="56" t="s">
        <v>198</v>
      </c>
    </row>
    <row r="18" spans="1:6" ht="30" x14ac:dyDescent="0.25">
      <c r="A18" s="49" t="s">
        <v>51</v>
      </c>
      <c r="B18" s="36">
        <v>500000</v>
      </c>
      <c r="C18" s="36">
        <v>500000</v>
      </c>
      <c r="D18" s="43">
        <v>154419.42000000001</v>
      </c>
      <c r="E18" s="43">
        <f t="shared" si="0"/>
        <v>30.883884000000002</v>
      </c>
      <c r="F18" s="56" t="s">
        <v>189</v>
      </c>
    </row>
    <row r="19" spans="1:6" ht="19.5" customHeight="1" x14ac:dyDescent="0.25">
      <c r="A19" s="49" t="s">
        <v>151</v>
      </c>
      <c r="B19" s="36">
        <v>350000</v>
      </c>
      <c r="C19" s="36">
        <v>350000</v>
      </c>
      <c r="D19" s="43">
        <v>349775</v>
      </c>
      <c r="E19" s="43">
        <f t="shared" si="0"/>
        <v>99.935714285714283</v>
      </c>
      <c r="F19" s="56" t="s">
        <v>199</v>
      </c>
    </row>
    <row r="20" spans="1:6" ht="75" x14ac:dyDescent="0.25">
      <c r="A20" s="49" t="s">
        <v>167</v>
      </c>
      <c r="B20" s="36">
        <v>50000</v>
      </c>
      <c r="C20" s="36">
        <v>50000</v>
      </c>
      <c r="D20" s="43">
        <v>0</v>
      </c>
      <c r="E20" s="43">
        <v>0</v>
      </c>
      <c r="F20" s="56" t="s">
        <v>190</v>
      </c>
    </row>
    <row r="21" spans="1:6" ht="30" x14ac:dyDescent="0.25">
      <c r="A21" s="49" t="s">
        <v>168</v>
      </c>
      <c r="B21" s="36">
        <v>1000000</v>
      </c>
      <c r="C21" s="36">
        <v>1030000</v>
      </c>
      <c r="D21" s="43">
        <v>0</v>
      </c>
      <c r="E21" s="43">
        <v>0</v>
      </c>
      <c r="F21" s="56" t="s">
        <v>200</v>
      </c>
    </row>
    <row r="22" spans="1:6" ht="30" x14ac:dyDescent="0.25">
      <c r="A22" s="49" t="s">
        <v>169</v>
      </c>
      <c r="B22" s="36">
        <v>850000</v>
      </c>
      <c r="C22" s="36">
        <v>1050000</v>
      </c>
      <c r="D22" s="43">
        <v>0</v>
      </c>
      <c r="E22" s="43">
        <v>0</v>
      </c>
      <c r="F22" s="56" t="s">
        <v>201</v>
      </c>
    </row>
    <row r="23" spans="1:6" ht="30" x14ac:dyDescent="0.25">
      <c r="A23" s="49" t="s">
        <v>52</v>
      </c>
      <c r="B23" s="36">
        <v>300000</v>
      </c>
      <c r="C23" s="36">
        <v>300000</v>
      </c>
      <c r="D23" s="43">
        <v>86980.72</v>
      </c>
      <c r="E23" s="43">
        <f t="shared" si="0"/>
        <v>28.993573333333334</v>
      </c>
      <c r="F23" s="56" t="s">
        <v>202</v>
      </c>
    </row>
    <row r="24" spans="1:6" ht="30" x14ac:dyDescent="0.25">
      <c r="A24" s="49" t="s">
        <v>170</v>
      </c>
      <c r="B24" s="36">
        <v>2500000</v>
      </c>
      <c r="C24" s="36">
        <v>3000000</v>
      </c>
      <c r="D24" s="43">
        <v>2940300</v>
      </c>
      <c r="E24" s="43">
        <f>D24/C24*100</f>
        <v>98.009999999999991</v>
      </c>
      <c r="F24" s="56" t="s">
        <v>203</v>
      </c>
    </row>
    <row r="25" spans="1:6" ht="30" x14ac:dyDescent="0.25">
      <c r="A25" s="49" t="s">
        <v>53</v>
      </c>
      <c r="B25" s="36">
        <v>200000</v>
      </c>
      <c r="C25" s="36">
        <v>200000</v>
      </c>
      <c r="D25" s="43">
        <v>57026.2</v>
      </c>
      <c r="E25" s="43">
        <f>D25/C25*100</f>
        <v>28.513099999999998</v>
      </c>
      <c r="F25" s="56" t="s">
        <v>204</v>
      </c>
    </row>
    <row r="26" spans="1:6" s="9" customFormat="1" x14ac:dyDescent="0.25">
      <c r="A26" s="24"/>
      <c r="B26" s="38"/>
      <c r="C26" s="38"/>
      <c r="D26" s="44"/>
      <c r="E26" s="44"/>
      <c r="F26" s="58"/>
    </row>
    <row r="27" spans="1:6" x14ac:dyDescent="0.25">
      <c r="A27" s="23" t="s">
        <v>28</v>
      </c>
      <c r="B27" s="35">
        <f>SUM(B28)</f>
        <v>40000</v>
      </c>
      <c r="C27" s="35">
        <f>SUM(C28)</f>
        <v>40000</v>
      </c>
      <c r="D27" s="42">
        <f>SUM(D28)</f>
        <v>17652</v>
      </c>
      <c r="E27" s="42">
        <f>D27/C27*100</f>
        <v>44.13</v>
      </c>
      <c r="F27" s="32"/>
    </row>
    <row r="28" spans="1:6" x14ac:dyDescent="0.25">
      <c r="A28" s="49" t="s">
        <v>54</v>
      </c>
      <c r="B28" s="36">
        <v>40000</v>
      </c>
      <c r="C28" s="36">
        <v>40000</v>
      </c>
      <c r="D28" s="43">
        <v>17652</v>
      </c>
      <c r="E28" s="43">
        <f>D28/C28*100</f>
        <v>44.13</v>
      </c>
      <c r="F28" s="56" t="s">
        <v>205</v>
      </c>
    </row>
    <row r="29" spans="1:6" x14ac:dyDescent="0.25">
      <c r="A29" s="4"/>
      <c r="B29" s="39"/>
      <c r="C29" s="39"/>
      <c r="D29" s="45"/>
      <c r="E29" s="45"/>
      <c r="F29" s="29"/>
    </row>
    <row r="30" spans="1:6" x14ac:dyDescent="0.25">
      <c r="A30" s="23" t="s">
        <v>29</v>
      </c>
      <c r="B30" s="35">
        <f>SUM(B31+B32+B33+B34+B35+B36+B38+B60)</f>
        <v>15682000</v>
      </c>
      <c r="C30" s="35">
        <f>SUM(C31+C32+C33+C34+C35+C36+C38+C60)</f>
        <v>15732000</v>
      </c>
      <c r="D30" s="42">
        <f>SUM(D31+D32+D33+D34+D35+D36+D37+D38+D60)</f>
        <v>6581919.46</v>
      </c>
      <c r="E30" s="42">
        <f t="shared" ref="E30:E35" si="1">D30/C30*100</f>
        <v>41.837779430460209</v>
      </c>
      <c r="F30" s="32"/>
    </row>
    <row r="31" spans="1:6" ht="30" x14ac:dyDescent="0.25">
      <c r="A31" s="49" t="s">
        <v>47</v>
      </c>
      <c r="B31" s="36">
        <v>1950000</v>
      </c>
      <c r="C31" s="36">
        <v>1950000</v>
      </c>
      <c r="D31" s="46">
        <v>948805</v>
      </c>
      <c r="E31" s="46">
        <f t="shared" si="1"/>
        <v>48.656666666666666</v>
      </c>
      <c r="F31" s="29"/>
    </row>
    <row r="32" spans="1:6" x14ac:dyDescent="0.25">
      <c r="A32" s="49" t="s">
        <v>55</v>
      </c>
      <c r="B32" s="36">
        <v>7600000</v>
      </c>
      <c r="C32" s="36">
        <v>7600000</v>
      </c>
      <c r="D32" s="46">
        <v>3161363</v>
      </c>
      <c r="E32" s="46">
        <f t="shared" si="1"/>
        <v>41.596881578947368</v>
      </c>
      <c r="F32" s="29"/>
    </row>
    <row r="33" spans="1:6" x14ac:dyDescent="0.25">
      <c r="A33" s="49" t="s">
        <v>127</v>
      </c>
      <c r="B33" s="36">
        <v>300000</v>
      </c>
      <c r="C33" s="36">
        <v>300000</v>
      </c>
      <c r="D33" s="46">
        <v>44236</v>
      </c>
      <c r="E33" s="46">
        <f t="shared" si="1"/>
        <v>14.745333333333333</v>
      </c>
      <c r="F33" s="56" t="s">
        <v>206</v>
      </c>
    </row>
    <row r="34" spans="1:6" x14ac:dyDescent="0.25">
      <c r="A34" s="49" t="s">
        <v>56</v>
      </c>
      <c r="B34" s="36">
        <v>35000</v>
      </c>
      <c r="C34" s="36">
        <v>35000</v>
      </c>
      <c r="D34" s="43">
        <v>31012</v>
      </c>
      <c r="E34" s="43">
        <f t="shared" si="1"/>
        <v>88.605714285714285</v>
      </c>
      <c r="F34" s="29"/>
    </row>
    <row r="35" spans="1:6" x14ac:dyDescent="0.25">
      <c r="A35" s="49" t="s">
        <v>57</v>
      </c>
      <c r="B35" s="36">
        <v>3250000</v>
      </c>
      <c r="C35" s="36">
        <v>3250000</v>
      </c>
      <c r="D35" s="46">
        <v>1376206</v>
      </c>
      <c r="E35" s="46">
        <f t="shared" si="1"/>
        <v>42.344799999999999</v>
      </c>
      <c r="F35" s="29"/>
    </row>
    <row r="36" spans="1:6" x14ac:dyDescent="0.25">
      <c r="A36" s="49" t="s">
        <v>58</v>
      </c>
      <c r="B36" s="36">
        <v>10000</v>
      </c>
      <c r="C36" s="36">
        <v>10000</v>
      </c>
      <c r="D36" s="43">
        <v>0</v>
      </c>
      <c r="E36" s="43">
        <v>0</v>
      </c>
      <c r="F36" s="29"/>
    </row>
    <row r="37" spans="1:6" x14ac:dyDescent="0.25">
      <c r="A37" s="49" t="s">
        <v>149</v>
      </c>
      <c r="B37" s="36">
        <v>0</v>
      </c>
      <c r="C37" s="36">
        <v>0</v>
      </c>
      <c r="D37" s="46">
        <v>162625</v>
      </c>
      <c r="E37" s="43"/>
      <c r="F37" s="29"/>
    </row>
    <row r="38" spans="1:6" x14ac:dyDescent="0.25">
      <c r="A38" s="49" t="s">
        <v>59</v>
      </c>
      <c r="B38" s="36">
        <f>SUM(B39:B59)</f>
        <v>2437000</v>
      </c>
      <c r="C38" s="36">
        <f>SUM(C39:C59)</f>
        <v>2487000</v>
      </c>
      <c r="D38" s="43">
        <f>SUM(D39:D59)</f>
        <v>840586.46</v>
      </c>
      <c r="E38" s="43">
        <f t="shared" ref="E38:E52" si="2">D38/C38*100</f>
        <v>33.799214314435062</v>
      </c>
      <c r="F38" s="29"/>
    </row>
    <row r="39" spans="1:6" x14ac:dyDescent="0.25">
      <c r="A39" s="52" t="s">
        <v>60</v>
      </c>
      <c r="B39" s="39">
        <v>30000</v>
      </c>
      <c r="C39" s="39">
        <v>30000</v>
      </c>
      <c r="D39" s="45">
        <v>5368.77</v>
      </c>
      <c r="E39" s="45">
        <f t="shared" si="2"/>
        <v>17.895900000000001</v>
      </c>
      <c r="F39" s="29"/>
    </row>
    <row r="40" spans="1:6" x14ac:dyDescent="0.25">
      <c r="A40" s="52" t="s">
        <v>61</v>
      </c>
      <c r="B40" s="39">
        <v>5000</v>
      </c>
      <c r="C40" s="39">
        <v>5000</v>
      </c>
      <c r="D40" s="45">
        <v>0</v>
      </c>
      <c r="E40" s="45">
        <f t="shared" si="2"/>
        <v>0</v>
      </c>
      <c r="F40" s="29"/>
    </row>
    <row r="41" spans="1:6" x14ac:dyDescent="0.25">
      <c r="A41" s="52" t="s">
        <v>62</v>
      </c>
      <c r="B41" s="39">
        <v>2000</v>
      </c>
      <c r="C41" s="39">
        <v>2000</v>
      </c>
      <c r="D41" s="45">
        <v>0</v>
      </c>
      <c r="E41" s="45">
        <f t="shared" si="2"/>
        <v>0</v>
      </c>
      <c r="F41" s="29"/>
    </row>
    <row r="42" spans="1:6" x14ac:dyDescent="0.25">
      <c r="A42" s="52" t="s">
        <v>63</v>
      </c>
      <c r="B42" s="39">
        <v>300000</v>
      </c>
      <c r="C42" s="39">
        <v>300000</v>
      </c>
      <c r="D42" s="45">
        <v>55473.599999999999</v>
      </c>
      <c r="E42" s="45">
        <f t="shared" si="2"/>
        <v>18.491199999999999</v>
      </c>
      <c r="F42" s="29"/>
    </row>
    <row r="43" spans="1:6" ht="27.75" x14ac:dyDescent="0.25">
      <c r="A43" s="52" t="s">
        <v>64</v>
      </c>
      <c r="B43" s="39">
        <v>200000</v>
      </c>
      <c r="C43" s="39">
        <v>250000</v>
      </c>
      <c r="D43" s="45">
        <v>8408</v>
      </c>
      <c r="E43" s="45">
        <f t="shared" si="2"/>
        <v>3.3632000000000004</v>
      </c>
      <c r="F43" s="29"/>
    </row>
    <row r="44" spans="1:6" ht="27.75" x14ac:dyDescent="0.25">
      <c r="A44" s="52" t="s">
        <v>65</v>
      </c>
      <c r="B44" s="39">
        <v>350000</v>
      </c>
      <c r="C44" s="39">
        <v>350000</v>
      </c>
      <c r="D44" s="45">
        <v>31209.72</v>
      </c>
      <c r="E44" s="45">
        <f t="shared" si="2"/>
        <v>8.9170628571428576</v>
      </c>
      <c r="F44" s="29"/>
    </row>
    <row r="45" spans="1:6" x14ac:dyDescent="0.25">
      <c r="A45" s="52" t="s">
        <v>66</v>
      </c>
      <c r="B45" s="39">
        <v>30000</v>
      </c>
      <c r="C45" s="39">
        <v>30000</v>
      </c>
      <c r="D45" s="45">
        <v>21065</v>
      </c>
      <c r="E45" s="45">
        <f t="shared" si="2"/>
        <v>70.216666666666669</v>
      </c>
      <c r="F45" s="29"/>
    </row>
    <row r="46" spans="1:6" x14ac:dyDescent="0.25">
      <c r="A46" s="52" t="s">
        <v>67</v>
      </c>
      <c r="B46" s="39">
        <v>300000</v>
      </c>
      <c r="C46" s="39">
        <v>300000</v>
      </c>
      <c r="D46" s="45">
        <v>60643.15</v>
      </c>
      <c r="E46" s="45">
        <f t="shared" si="2"/>
        <v>20.214383333333334</v>
      </c>
      <c r="F46" s="29"/>
    </row>
    <row r="47" spans="1:6" x14ac:dyDescent="0.25">
      <c r="A47" s="52" t="s">
        <v>68</v>
      </c>
      <c r="B47" s="39">
        <v>200000</v>
      </c>
      <c r="C47" s="39">
        <v>200000</v>
      </c>
      <c r="D47" s="45">
        <v>67363.929999999993</v>
      </c>
      <c r="E47" s="45">
        <f t="shared" si="2"/>
        <v>33.681964999999998</v>
      </c>
      <c r="F47" s="29"/>
    </row>
    <row r="48" spans="1:6" x14ac:dyDescent="0.25">
      <c r="A48" s="52" t="s">
        <v>69</v>
      </c>
      <c r="B48" s="39">
        <v>80000</v>
      </c>
      <c r="C48" s="39">
        <v>80000</v>
      </c>
      <c r="D48" s="45">
        <v>19270</v>
      </c>
      <c r="E48" s="45">
        <f t="shared" si="2"/>
        <v>24.087500000000002</v>
      </c>
      <c r="F48" s="29"/>
    </row>
    <row r="49" spans="1:6" x14ac:dyDescent="0.25">
      <c r="A49" s="52" t="s">
        <v>70</v>
      </c>
      <c r="B49" s="39">
        <v>100000</v>
      </c>
      <c r="C49" s="39">
        <v>100000</v>
      </c>
      <c r="D49" s="45">
        <v>34530.47</v>
      </c>
      <c r="E49" s="45">
        <f t="shared" si="2"/>
        <v>34.530470000000001</v>
      </c>
      <c r="F49" s="29"/>
    </row>
    <row r="50" spans="1:6" x14ac:dyDescent="0.25">
      <c r="A50" s="52" t="s">
        <v>71</v>
      </c>
      <c r="B50" s="39">
        <v>40000</v>
      </c>
      <c r="C50" s="39">
        <v>40000</v>
      </c>
      <c r="D50" s="45">
        <v>26346.14</v>
      </c>
      <c r="E50" s="45">
        <f t="shared" si="2"/>
        <v>65.865350000000007</v>
      </c>
      <c r="F50" s="29"/>
    </row>
    <row r="51" spans="1:6" x14ac:dyDescent="0.25">
      <c r="A51" s="52" t="s">
        <v>72</v>
      </c>
      <c r="B51" s="39">
        <v>100000</v>
      </c>
      <c r="C51" s="39">
        <v>100000</v>
      </c>
      <c r="D51" s="45">
        <v>30000</v>
      </c>
      <c r="E51" s="45">
        <f t="shared" si="2"/>
        <v>30</v>
      </c>
      <c r="F51" s="29"/>
    </row>
    <row r="52" spans="1:6" x14ac:dyDescent="0.25">
      <c r="A52" s="52" t="s">
        <v>73</v>
      </c>
      <c r="B52" s="39">
        <v>140000</v>
      </c>
      <c r="C52" s="39">
        <v>140000</v>
      </c>
      <c r="D52" s="45">
        <v>64817.9</v>
      </c>
      <c r="E52" s="45">
        <f t="shared" si="2"/>
        <v>46.298500000000004</v>
      </c>
      <c r="F52" s="29"/>
    </row>
    <row r="53" spans="1:6" x14ac:dyDescent="0.25">
      <c r="A53" s="52" t="s">
        <v>74</v>
      </c>
      <c r="B53" s="39">
        <v>5000</v>
      </c>
      <c r="C53" s="39">
        <v>5000</v>
      </c>
      <c r="D53" s="45">
        <v>0</v>
      </c>
      <c r="E53" s="45">
        <v>0</v>
      </c>
      <c r="F53" s="29"/>
    </row>
    <row r="54" spans="1:6" ht="27.75" x14ac:dyDescent="0.25">
      <c r="A54" s="52" t="s">
        <v>75</v>
      </c>
      <c r="B54" s="39">
        <v>460000</v>
      </c>
      <c r="C54" s="39">
        <v>460000</v>
      </c>
      <c r="D54" s="45">
        <v>383892.06</v>
      </c>
      <c r="E54" s="45">
        <f>D54/C54*100</f>
        <v>83.454795652173914</v>
      </c>
      <c r="F54" s="29"/>
    </row>
    <row r="55" spans="1:6" x14ac:dyDescent="0.25">
      <c r="A55" s="52" t="s">
        <v>76</v>
      </c>
      <c r="B55" s="39">
        <v>10000</v>
      </c>
      <c r="C55" s="39">
        <v>10000</v>
      </c>
      <c r="D55" s="45">
        <v>0</v>
      </c>
      <c r="E55" s="45">
        <f>D55/C55*100</f>
        <v>0</v>
      </c>
      <c r="F55" s="29"/>
    </row>
    <row r="56" spans="1:6" ht="30" x14ac:dyDescent="0.25">
      <c r="A56" s="52" t="s">
        <v>77</v>
      </c>
      <c r="B56" s="39">
        <v>5000</v>
      </c>
      <c r="C56" s="39">
        <v>5000</v>
      </c>
      <c r="D56" s="45">
        <v>1092</v>
      </c>
      <c r="E56" s="45">
        <f>D56/C56*100</f>
        <v>21.84</v>
      </c>
      <c r="F56" s="29"/>
    </row>
    <row r="57" spans="1:6" x14ac:dyDescent="0.25">
      <c r="A57" s="52" t="s">
        <v>78</v>
      </c>
      <c r="B57" s="39">
        <v>70000</v>
      </c>
      <c r="C57" s="39">
        <v>70000</v>
      </c>
      <c r="D57" s="45">
        <v>31105.72</v>
      </c>
      <c r="E57" s="45">
        <f>D57/C57*100</f>
        <v>44.43674285714286</v>
      </c>
      <c r="F57" s="29"/>
    </row>
    <row r="58" spans="1:6" x14ac:dyDescent="0.25">
      <c r="A58" s="52" t="s">
        <v>79</v>
      </c>
      <c r="B58" s="39">
        <v>5000</v>
      </c>
      <c r="C58" s="39">
        <v>5000</v>
      </c>
      <c r="D58" s="45">
        <v>0</v>
      </c>
      <c r="E58" s="45">
        <v>0</v>
      </c>
      <c r="F58" s="29"/>
    </row>
    <row r="59" spans="1:6" x14ac:dyDescent="0.25">
      <c r="A59" s="52" t="s">
        <v>80</v>
      </c>
      <c r="B59" s="39">
        <v>5000</v>
      </c>
      <c r="C59" s="39">
        <v>5000</v>
      </c>
      <c r="D59" s="45">
        <v>0</v>
      </c>
      <c r="E59" s="45">
        <v>0</v>
      </c>
      <c r="F59" s="29"/>
    </row>
    <row r="60" spans="1:6" x14ac:dyDescent="0.25">
      <c r="A60" s="53" t="s">
        <v>81</v>
      </c>
      <c r="B60" s="36">
        <f>SUM(B61:B64)</f>
        <v>100000</v>
      </c>
      <c r="C60" s="36">
        <f>SUM(C61:C64)</f>
        <v>100000</v>
      </c>
      <c r="D60" s="43">
        <f>SUM(D61:D64)</f>
        <v>17086</v>
      </c>
      <c r="E60" s="43">
        <f t="shared" ref="E60:E64" si="3">D60/C60*100</f>
        <v>17.086000000000002</v>
      </c>
      <c r="F60" s="29"/>
    </row>
    <row r="61" spans="1:6" x14ac:dyDescent="0.25">
      <c r="A61" s="52" t="s">
        <v>82</v>
      </c>
      <c r="B61" s="39">
        <v>25000</v>
      </c>
      <c r="C61" s="39">
        <v>25000</v>
      </c>
      <c r="D61" s="47">
        <v>4742</v>
      </c>
      <c r="E61" s="45">
        <f t="shared" si="3"/>
        <v>18.968</v>
      </c>
      <c r="F61" s="29"/>
    </row>
    <row r="62" spans="1:6" x14ac:dyDescent="0.25">
      <c r="A62" s="52" t="s">
        <v>83</v>
      </c>
      <c r="B62" s="39">
        <v>25000</v>
      </c>
      <c r="C62" s="39">
        <v>25000</v>
      </c>
      <c r="D62" s="47">
        <v>5657</v>
      </c>
      <c r="E62" s="45">
        <f t="shared" si="3"/>
        <v>22.628</v>
      </c>
      <c r="F62" s="29"/>
    </row>
    <row r="63" spans="1:6" x14ac:dyDescent="0.25">
      <c r="A63" s="52" t="s">
        <v>84</v>
      </c>
      <c r="B63" s="39">
        <v>25000</v>
      </c>
      <c r="C63" s="39">
        <v>25000</v>
      </c>
      <c r="D63" s="47">
        <v>0</v>
      </c>
      <c r="E63" s="45">
        <f t="shared" si="3"/>
        <v>0</v>
      </c>
      <c r="F63" s="29"/>
    </row>
    <row r="64" spans="1:6" x14ac:dyDescent="0.25">
      <c r="A64" s="52" t="s">
        <v>85</v>
      </c>
      <c r="B64" s="39">
        <v>25000</v>
      </c>
      <c r="C64" s="39">
        <v>25000</v>
      </c>
      <c r="D64" s="47">
        <v>6687</v>
      </c>
      <c r="E64" s="45">
        <f t="shared" si="3"/>
        <v>26.748000000000001</v>
      </c>
      <c r="F64" s="29"/>
    </row>
    <row r="65" spans="1:6" x14ac:dyDescent="0.25">
      <c r="A65" s="4"/>
      <c r="B65" s="39"/>
      <c r="C65" s="39"/>
      <c r="D65" s="45"/>
      <c r="E65" s="45"/>
      <c r="F65" s="29"/>
    </row>
    <row r="66" spans="1:6" x14ac:dyDescent="0.25">
      <c r="A66" s="23" t="s">
        <v>30</v>
      </c>
      <c r="B66" s="35">
        <f>SUM(B67:B79)</f>
        <v>16620000</v>
      </c>
      <c r="C66" s="35">
        <f>SUM(C67:C79)</f>
        <v>16730000</v>
      </c>
      <c r="D66" s="42">
        <f>SUM(D67:D79)</f>
        <v>1462464.85</v>
      </c>
      <c r="E66" s="42">
        <f>D66/C66*100</f>
        <v>8.741571129707113</v>
      </c>
      <c r="F66" s="32"/>
    </row>
    <row r="67" spans="1:6" ht="60" x14ac:dyDescent="0.25">
      <c r="A67" s="49" t="s">
        <v>86</v>
      </c>
      <c r="B67" s="36">
        <v>900000</v>
      </c>
      <c r="C67" s="36">
        <v>900000</v>
      </c>
      <c r="D67" s="43">
        <v>298665.5</v>
      </c>
      <c r="E67" s="43">
        <f>D67/C67*100</f>
        <v>33.18505555555555</v>
      </c>
      <c r="F67" s="56" t="s">
        <v>207</v>
      </c>
    </row>
    <row r="68" spans="1:6" ht="30" x14ac:dyDescent="0.25">
      <c r="A68" s="49" t="s">
        <v>87</v>
      </c>
      <c r="B68" s="36">
        <v>250000</v>
      </c>
      <c r="C68" s="36">
        <v>250000</v>
      </c>
      <c r="D68" s="43">
        <v>5185</v>
      </c>
      <c r="E68" s="43">
        <f t="shared" ref="E68:E76" si="4">D68/C68*100</f>
        <v>2.0740000000000003</v>
      </c>
      <c r="F68" s="56" t="s">
        <v>208</v>
      </c>
    </row>
    <row r="69" spans="1:6" x14ac:dyDescent="0.25">
      <c r="A69" s="49" t="s">
        <v>88</v>
      </c>
      <c r="B69" s="36">
        <v>100000</v>
      </c>
      <c r="C69" s="36">
        <v>100000</v>
      </c>
      <c r="D69" s="43">
        <v>4227</v>
      </c>
      <c r="E69" s="43">
        <f t="shared" si="4"/>
        <v>4.2270000000000003</v>
      </c>
      <c r="F69" s="56" t="s">
        <v>209</v>
      </c>
    </row>
    <row r="70" spans="1:6" ht="30" x14ac:dyDescent="0.25">
      <c r="A70" s="49" t="s">
        <v>89</v>
      </c>
      <c r="B70" s="36">
        <v>15000</v>
      </c>
      <c r="C70" s="36">
        <v>15000</v>
      </c>
      <c r="D70" s="43">
        <v>3727.6</v>
      </c>
      <c r="E70" s="43">
        <f t="shared" si="4"/>
        <v>24.850666666666665</v>
      </c>
      <c r="F70" s="56" t="s">
        <v>210</v>
      </c>
    </row>
    <row r="71" spans="1:6" x14ac:dyDescent="0.25">
      <c r="A71" s="49" t="s">
        <v>90</v>
      </c>
      <c r="B71" s="36">
        <v>150000</v>
      </c>
      <c r="C71" s="36">
        <v>150000</v>
      </c>
      <c r="D71" s="43">
        <v>50370</v>
      </c>
      <c r="E71" s="43">
        <f t="shared" si="4"/>
        <v>33.58</v>
      </c>
      <c r="F71" s="56" t="s">
        <v>211</v>
      </c>
    </row>
    <row r="72" spans="1:6" ht="45" x14ac:dyDescent="0.25">
      <c r="A72" s="49" t="s">
        <v>91</v>
      </c>
      <c r="B72" s="36">
        <v>3900000</v>
      </c>
      <c r="C72" s="36">
        <v>3900000</v>
      </c>
      <c r="D72" s="46">
        <v>523100.75</v>
      </c>
      <c r="E72" s="43">
        <f t="shared" si="4"/>
        <v>13.412839743589744</v>
      </c>
      <c r="F72" s="56" t="s">
        <v>212</v>
      </c>
    </row>
    <row r="73" spans="1:6" x14ac:dyDescent="0.25">
      <c r="A73" s="49" t="s">
        <v>141</v>
      </c>
      <c r="B73" s="36">
        <v>300000</v>
      </c>
      <c r="C73" s="36">
        <v>300000</v>
      </c>
      <c r="D73" s="46">
        <v>0</v>
      </c>
      <c r="E73" s="43">
        <f t="shared" si="4"/>
        <v>0</v>
      </c>
      <c r="F73" s="56" t="s">
        <v>213</v>
      </c>
    </row>
    <row r="74" spans="1:6" ht="45" x14ac:dyDescent="0.25">
      <c r="A74" s="49" t="s">
        <v>174</v>
      </c>
      <c r="B74" s="36">
        <v>500000</v>
      </c>
      <c r="C74" s="36">
        <v>500000</v>
      </c>
      <c r="D74" s="46">
        <v>423500</v>
      </c>
      <c r="E74" s="43">
        <f t="shared" si="4"/>
        <v>84.7</v>
      </c>
      <c r="F74" s="56" t="s">
        <v>214</v>
      </c>
    </row>
    <row r="75" spans="1:6" ht="30" x14ac:dyDescent="0.25">
      <c r="A75" s="49" t="s">
        <v>92</v>
      </c>
      <c r="B75" s="36">
        <v>50000</v>
      </c>
      <c r="C75" s="36">
        <v>50000</v>
      </c>
      <c r="D75" s="43">
        <v>4580</v>
      </c>
      <c r="E75" s="43">
        <f t="shared" si="4"/>
        <v>9.16</v>
      </c>
      <c r="F75" s="56" t="s">
        <v>215</v>
      </c>
    </row>
    <row r="76" spans="1:6" ht="30" x14ac:dyDescent="0.25">
      <c r="A76" s="49" t="s">
        <v>93</v>
      </c>
      <c r="B76" s="36">
        <v>300000</v>
      </c>
      <c r="C76" s="36">
        <v>300000</v>
      </c>
      <c r="D76" s="43">
        <v>3509</v>
      </c>
      <c r="E76" s="43">
        <f t="shared" si="4"/>
        <v>1.1696666666666666</v>
      </c>
      <c r="F76" s="56" t="s">
        <v>216</v>
      </c>
    </row>
    <row r="77" spans="1:6" ht="30" x14ac:dyDescent="0.25">
      <c r="A77" s="49" t="s">
        <v>94</v>
      </c>
      <c r="B77" s="36">
        <v>150000</v>
      </c>
      <c r="C77" s="36">
        <v>260000</v>
      </c>
      <c r="D77" s="43">
        <v>145600</v>
      </c>
      <c r="E77" s="43">
        <f>D77/C77*100</f>
        <v>56.000000000000007</v>
      </c>
      <c r="F77" s="56" t="s">
        <v>217</v>
      </c>
    </row>
    <row r="78" spans="1:6" x14ac:dyDescent="0.25">
      <c r="A78" s="49" t="s">
        <v>95</v>
      </c>
      <c r="B78" s="36">
        <v>5000</v>
      </c>
      <c r="C78" s="36">
        <v>5000</v>
      </c>
      <c r="D78" s="43">
        <v>0</v>
      </c>
      <c r="E78" s="43">
        <f>D78/C78*100</f>
        <v>0</v>
      </c>
      <c r="F78" s="60" t="s">
        <v>219</v>
      </c>
    </row>
    <row r="79" spans="1:6" x14ac:dyDescent="0.25">
      <c r="A79" s="49" t="s">
        <v>147</v>
      </c>
      <c r="B79" s="36">
        <v>10000000</v>
      </c>
      <c r="C79" s="36">
        <v>10000000</v>
      </c>
      <c r="D79" s="43">
        <v>0</v>
      </c>
      <c r="E79" s="43">
        <f>D79/C79*100</f>
        <v>0</v>
      </c>
      <c r="F79" s="60" t="s">
        <v>218</v>
      </c>
    </row>
    <row r="80" spans="1:6" x14ac:dyDescent="0.25">
      <c r="A80" s="54"/>
      <c r="B80" s="39"/>
      <c r="C80" s="39"/>
      <c r="D80" s="45"/>
      <c r="E80" s="45"/>
      <c r="F80" s="29"/>
    </row>
    <row r="81" spans="1:6" x14ac:dyDescent="0.25">
      <c r="A81" s="23" t="s">
        <v>31</v>
      </c>
      <c r="B81" s="35">
        <f>SUM(B82:B95)</f>
        <v>44930000</v>
      </c>
      <c r="C81" s="35">
        <f>SUM(C82:C95)</f>
        <v>50130000</v>
      </c>
      <c r="D81" s="42">
        <f>SUM(D82:D94)</f>
        <v>1573942.6</v>
      </c>
      <c r="E81" s="42">
        <f t="shared" ref="E81:E90" si="5">D81/C81*100</f>
        <v>3.1397219230001996</v>
      </c>
      <c r="F81" s="32"/>
    </row>
    <row r="82" spans="1:6" ht="44.25" customHeight="1" x14ac:dyDescent="0.25">
      <c r="A82" s="49" t="s">
        <v>96</v>
      </c>
      <c r="B82" s="36">
        <v>4000000</v>
      </c>
      <c r="C82" s="36">
        <v>4000000</v>
      </c>
      <c r="D82" s="43">
        <v>615299.53</v>
      </c>
      <c r="E82" s="43">
        <f t="shared" si="5"/>
        <v>15.382488250000002</v>
      </c>
      <c r="F82" s="56" t="s">
        <v>220</v>
      </c>
    </row>
    <row r="83" spans="1:6" ht="151.5" customHeight="1" x14ac:dyDescent="0.25">
      <c r="A83" s="49" t="s">
        <v>142</v>
      </c>
      <c r="B83" s="36">
        <v>24000000</v>
      </c>
      <c r="C83" s="36">
        <v>24000000</v>
      </c>
      <c r="D83" s="43">
        <v>225283.85</v>
      </c>
      <c r="E83" s="43">
        <f t="shared" si="5"/>
        <v>0.93868270833333334</v>
      </c>
      <c r="F83" s="60" t="s">
        <v>221</v>
      </c>
    </row>
    <row r="84" spans="1:6" ht="30" x14ac:dyDescent="0.25">
      <c r="A84" s="49" t="s">
        <v>143</v>
      </c>
      <c r="B84" s="36">
        <v>1000000</v>
      </c>
      <c r="C84" s="36">
        <v>1000000</v>
      </c>
      <c r="D84" s="43">
        <v>0</v>
      </c>
      <c r="E84" s="43">
        <f t="shared" si="5"/>
        <v>0</v>
      </c>
      <c r="F84" s="60" t="s">
        <v>222</v>
      </c>
    </row>
    <row r="85" spans="1:6" ht="30" customHeight="1" x14ac:dyDescent="0.25">
      <c r="A85" s="49" t="s">
        <v>175</v>
      </c>
      <c r="B85" s="36">
        <v>6000000</v>
      </c>
      <c r="C85" s="36">
        <v>6000000</v>
      </c>
      <c r="D85" s="43">
        <v>0</v>
      </c>
      <c r="E85" s="43">
        <f t="shared" si="5"/>
        <v>0</v>
      </c>
      <c r="F85" s="60" t="s">
        <v>223</v>
      </c>
    </row>
    <row r="86" spans="1:6" ht="30" x14ac:dyDescent="0.25">
      <c r="A86" s="49" t="s">
        <v>176</v>
      </c>
      <c r="B86" s="36">
        <v>5000000</v>
      </c>
      <c r="C86" s="36">
        <v>5000000</v>
      </c>
      <c r="D86" s="43">
        <v>0</v>
      </c>
      <c r="E86" s="43">
        <f t="shared" si="5"/>
        <v>0</v>
      </c>
      <c r="F86" s="60" t="s">
        <v>224</v>
      </c>
    </row>
    <row r="87" spans="1:6" ht="30" x14ac:dyDescent="0.25">
      <c r="A87" s="49" t="s">
        <v>177</v>
      </c>
      <c r="B87" s="36">
        <v>2000000</v>
      </c>
      <c r="C87" s="36">
        <v>2000000</v>
      </c>
      <c r="D87" s="43">
        <v>0</v>
      </c>
      <c r="E87" s="43">
        <f t="shared" si="5"/>
        <v>0</v>
      </c>
      <c r="F87" s="60" t="s">
        <v>225</v>
      </c>
    </row>
    <row r="88" spans="1:6" ht="45" x14ac:dyDescent="0.25">
      <c r="A88" s="49" t="s">
        <v>179</v>
      </c>
      <c r="B88" s="36">
        <v>0</v>
      </c>
      <c r="C88" s="36">
        <v>1200000</v>
      </c>
      <c r="D88" s="43">
        <v>0</v>
      </c>
      <c r="E88" s="43">
        <f t="shared" si="5"/>
        <v>0</v>
      </c>
      <c r="F88" s="60" t="s">
        <v>226</v>
      </c>
    </row>
    <row r="89" spans="1:6" ht="19.5" customHeight="1" x14ac:dyDescent="0.25">
      <c r="A89" s="49" t="s">
        <v>180</v>
      </c>
      <c r="B89" s="36">
        <v>0</v>
      </c>
      <c r="C89" s="36">
        <v>4000000</v>
      </c>
      <c r="D89" s="43">
        <v>0</v>
      </c>
      <c r="E89" s="43">
        <f t="shared" si="5"/>
        <v>0</v>
      </c>
      <c r="F89" s="60" t="s">
        <v>227</v>
      </c>
    </row>
    <row r="90" spans="1:6" ht="30" x14ac:dyDescent="0.25">
      <c r="A90" s="49" t="s">
        <v>153</v>
      </c>
      <c r="B90" s="36">
        <v>20000</v>
      </c>
      <c r="C90" s="36">
        <v>20000</v>
      </c>
      <c r="D90" s="43">
        <v>0</v>
      </c>
      <c r="E90" s="43">
        <f t="shared" si="5"/>
        <v>0</v>
      </c>
      <c r="F90" s="60" t="s">
        <v>228</v>
      </c>
    </row>
    <row r="91" spans="1:6" x14ac:dyDescent="0.25">
      <c r="A91" s="49" t="s">
        <v>97</v>
      </c>
      <c r="B91" s="36">
        <v>10000</v>
      </c>
      <c r="C91" s="36">
        <v>10000</v>
      </c>
      <c r="D91" s="43">
        <v>0</v>
      </c>
      <c r="E91" s="43">
        <v>0</v>
      </c>
      <c r="F91" s="60" t="s">
        <v>229</v>
      </c>
    </row>
    <row r="92" spans="1:6" ht="30" customHeight="1" x14ac:dyDescent="0.25">
      <c r="A92" s="49" t="s">
        <v>98</v>
      </c>
      <c r="B92" s="36">
        <v>1500000</v>
      </c>
      <c r="C92" s="36">
        <v>1500000</v>
      </c>
      <c r="D92" s="43">
        <v>733359.22</v>
      </c>
      <c r="E92" s="43">
        <f>D92/C92*100</f>
        <v>48.890614666666664</v>
      </c>
      <c r="F92" s="60" t="s">
        <v>230</v>
      </c>
    </row>
    <row r="93" spans="1:6" x14ac:dyDescent="0.25">
      <c r="A93" s="49" t="s">
        <v>120</v>
      </c>
      <c r="B93" s="36">
        <v>200000</v>
      </c>
      <c r="C93" s="36">
        <v>200000</v>
      </c>
      <c r="D93" s="43">
        <v>0</v>
      </c>
      <c r="E93" s="43">
        <v>0</v>
      </c>
      <c r="F93" s="56" t="s">
        <v>231</v>
      </c>
    </row>
    <row r="94" spans="1:6" ht="30" x14ac:dyDescent="0.25">
      <c r="A94" s="49" t="s">
        <v>128</v>
      </c>
      <c r="B94" s="36">
        <v>100000</v>
      </c>
      <c r="C94" s="36">
        <v>100000</v>
      </c>
      <c r="D94" s="43">
        <v>0</v>
      </c>
      <c r="E94" s="43">
        <f>D94/C94*100</f>
        <v>0</v>
      </c>
      <c r="F94" s="56" t="s">
        <v>232</v>
      </c>
    </row>
    <row r="95" spans="1:6" ht="30" x14ac:dyDescent="0.25">
      <c r="A95" s="49" t="s">
        <v>178</v>
      </c>
      <c r="B95" s="36">
        <v>1100000</v>
      </c>
      <c r="C95" s="36">
        <v>1100000</v>
      </c>
      <c r="D95" s="43">
        <v>0</v>
      </c>
      <c r="E95" s="43">
        <f t="shared" ref="E95" si="6">D95/C95*100</f>
        <v>0</v>
      </c>
      <c r="F95" s="56" t="s">
        <v>233</v>
      </c>
    </row>
    <row r="96" spans="1:6" x14ac:dyDescent="0.25">
      <c r="A96" s="8"/>
      <c r="B96" s="36"/>
      <c r="C96" s="36"/>
      <c r="D96" s="36"/>
      <c r="E96" s="36"/>
      <c r="F96" s="56"/>
    </row>
    <row r="97" spans="1:6" x14ac:dyDescent="0.25">
      <c r="A97" s="87" t="s">
        <v>32</v>
      </c>
      <c r="B97" s="88">
        <f>SUM(B98:B100)</f>
        <v>160000</v>
      </c>
      <c r="C97" s="88">
        <f>SUM(C98:C100)</f>
        <v>160000</v>
      </c>
      <c r="D97" s="89">
        <f>SUM(D98:D100)</f>
        <v>7000</v>
      </c>
      <c r="E97" s="89">
        <f>D97/C97*100</f>
        <v>4.375</v>
      </c>
      <c r="F97" s="90"/>
    </row>
    <row r="98" spans="1:6" x14ac:dyDescent="0.25">
      <c r="A98" s="49" t="s">
        <v>99</v>
      </c>
      <c r="B98" s="36">
        <v>50000</v>
      </c>
      <c r="C98" s="36">
        <v>50000</v>
      </c>
      <c r="D98" s="43">
        <v>0</v>
      </c>
      <c r="E98" s="43">
        <f t="shared" ref="E98:E100" si="7">D98/C98*100</f>
        <v>0</v>
      </c>
      <c r="F98" s="56"/>
    </row>
    <row r="99" spans="1:6" x14ac:dyDescent="0.25">
      <c r="A99" s="49" t="s">
        <v>100</v>
      </c>
      <c r="B99" s="36">
        <v>10000</v>
      </c>
      <c r="C99" s="36">
        <v>10000</v>
      </c>
      <c r="D99" s="43">
        <v>0</v>
      </c>
      <c r="E99" s="43">
        <f t="shared" si="7"/>
        <v>0</v>
      </c>
      <c r="F99" s="56"/>
    </row>
    <row r="100" spans="1:6" x14ac:dyDescent="0.25">
      <c r="A100" s="49" t="s">
        <v>129</v>
      </c>
      <c r="B100" s="36">
        <v>100000</v>
      </c>
      <c r="C100" s="36">
        <v>100000</v>
      </c>
      <c r="D100" s="43">
        <v>7000</v>
      </c>
      <c r="E100" s="43">
        <f t="shared" si="7"/>
        <v>7.0000000000000009</v>
      </c>
      <c r="F100" s="56"/>
    </row>
    <row r="101" spans="1:6" x14ac:dyDescent="0.25">
      <c r="A101" s="8"/>
      <c r="B101" s="36"/>
      <c r="C101" s="36"/>
      <c r="D101" s="43"/>
      <c r="E101" s="43"/>
      <c r="F101" s="29"/>
    </row>
    <row r="102" spans="1:6" x14ac:dyDescent="0.25">
      <c r="A102" s="23" t="s">
        <v>33</v>
      </c>
      <c r="B102" s="35">
        <f>SUM(B103:B107)</f>
        <v>400000</v>
      </c>
      <c r="C102" s="35">
        <f>SUM(C103:C107)</f>
        <v>600000</v>
      </c>
      <c r="D102" s="42">
        <f>SUM(D103:D107)</f>
        <v>237492.03999999998</v>
      </c>
      <c r="E102" s="42">
        <f t="shared" ref="E102:E107" si="8">D102/C102*100</f>
        <v>39.582006666666665</v>
      </c>
      <c r="F102" s="32"/>
    </row>
    <row r="103" spans="1:6" x14ac:dyDescent="0.25">
      <c r="A103" s="49" t="s">
        <v>101</v>
      </c>
      <c r="B103" s="36">
        <v>50000</v>
      </c>
      <c r="C103" s="36">
        <v>50000</v>
      </c>
      <c r="D103" s="43">
        <v>45000</v>
      </c>
      <c r="E103" s="43">
        <f t="shared" si="8"/>
        <v>90</v>
      </c>
      <c r="F103" s="56"/>
    </row>
    <row r="104" spans="1:6" ht="30" x14ac:dyDescent="0.25">
      <c r="A104" s="49" t="s">
        <v>181</v>
      </c>
      <c r="B104" s="36">
        <v>100000</v>
      </c>
      <c r="C104" s="36">
        <v>100000</v>
      </c>
      <c r="D104" s="46">
        <v>25649</v>
      </c>
      <c r="E104" s="43">
        <f t="shared" si="8"/>
        <v>25.649000000000001</v>
      </c>
      <c r="F104" s="56" t="s">
        <v>234</v>
      </c>
    </row>
    <row r="105" spans="1:6" x14ac:dyDescent="0.25">
      <c r="A105" s="49" t="s">
        <v>182</v>
      </c>
      <c r="B105" s="36">
        <v>150000</v>
      </c>
      <c r="C105" s="36">
        <v>150000</v>
      </c>
      <c r="D105" s="46">
        <v>6843.04</v>
      </c>
      <c r="E105" s="43">
        <f t="shared" si="8"/>
        <v>4.5620266666666662</v>
      </c>
      <c r="F105" s="56"/>
    </row>
    <row r="106" spans="1:6" x14ac:dyDescent="0.25">
      <c r="A106" s="49" t="s">
        <v>183</v>
      </c>
      <c r="B106" s="36">
        <v>0</v>
      </c>
      <c r="C106" s="36">
        <v>100000</v>
      </c>
      <c r="D106" s="46">
        <v>0</v>
      </c>
      <c r="E106" s="43">
        <f t="shared" si="8"/>
        <v>0</v>
      </c>
      <c r="F106" s="56"/>
    </row>
    <row r="107" spans="1:6" ht="60" x14ac:dyDescent="0.25">
      <c r="A107" s="49" t="s">
        <v>154</v>
      </c>
      <c r="B107" s="36">
        <v>100000</v>
      </c>
      <c r="C107" s="36">
        <v>200000</v>
      </c>
      <c r="D107" s="43">
        <v>160000</v>
      </c>
      <c r="E107" s="43">
        <f t="shared" si="8"/>
        <v>80</v>
      </c>
      <c r="F107" s="56" t="s">
        <v>239</v>
      </c>
    </row>
    <row r="108" spans="1:6" x14ac:dyDescent="0.25">
      <c r="A108" s="4"/>
      <c r="B108" s="39"/>
      <c r="C108" s="39"/>
      <c r="D108" s="45"/>
      <c r="E108" s="45"/>
      <c r="F108" s="56"/>
    </row>
    <row r="109" spans="1:6" x14ac:dyDescent="0.25">
      <c r="A109" s="23" t="s">
        <v>34</v>
      </c>
      <c r="B109" s="35">
        <f>SUM(B110+B122+B123+B124+B125+B126+B127+B128)</f>
        <v>1599000</v>
      </c>
      <c r="C109" s="35">
        <f>SUM(C110+C122+C123+C124+C125+C126+C127+C128)</f>
        <v>1599000</v>
      </c>
      <c r="D109" s="42">
        <f>SUM(D110+D122+D123+D124+D125+D126+D127)</f>
        <v>503315.94999999995</v>
      </c>
      <c r="E109" s="42">
        <f t="shared" ref="E109:E117" si="9">D109/C109*100</f>
        <v>31.476919949968728</v>
      </c>
      <c r="F109" s="32"/>
    </row>
    <row r="110" spans="1:6" x14ac:dyDescent="0.25">
      <c r="A110" s="49" t="s">
        <v>102</v>
      </c>
      <c r="B110" s="36">
        <f>SUM(B111:B121)</f>
        <v>794000</v>
      </c>
      <c r="C110" s="36">
        <f>SUM(C111:C121)</f>
        <v>794000</v>
      </c>
      <c r="D110" s="43">
        <f>SUM(D111:D121)</f>
        <v>295711</v>
      </c>
      <c r="E110" s="43">
        <f t="shared" si="9"/>
        <v>37.243198992443325</v>
      </c>
      <c r="F110" s="56" t="s">
        <v>148</v>
      </c>
    </row>
    <row r="111" spans="1:6" x14ac:dyDescent="0.25">
      <c r="A111" s="52" t="s">
        <v>103</v>
      </c>
      <c r="B111" s="39">
        <v>398000</v>
      </c>
      <c r="C111" s="39">
        <v>398000</v>
      </c>
      <c r="D111" s="47">
        <v>164345</v>
      </c>
      <c r="E111" s="47">
        <f t="shared" si="9"/>
        <v>41.292713567839193</v>
      </c>
      <c r="F111" s="56"/>
    </row>
    <row r="112" spans="1:6" x14ac:dyDescent="0.25">
      <c r="A112" s="52" t="s">
        <v>104</v>
      </c>
      <c r="B112" s="39">
        <v>175000</v>
      </c>
      <c r="C112" s="39">
        <v>175000</v>
      </c>
      <c r="D112" s="47">
        <v>57715</v>
      </c>
      <c r="E112" s="47">
        <f t="shared" si="9"/>
        <v>32.979999999999997</v>
      </c>
      <c r="F112" s="56"/>
    </row>
    <row r="113" spans="1:6" x14ac:dyDescent="0.25">
      <c r="A113" s="52" t="s">
        <v>144</v>
      </c>
      <c r="B113" s="39">
        <v>10000</v>
      </c>
      <c r="C113" s="39">
        <v>10000</v>
      </c>
      <c r="D113" s="47">
        <v>0</v>
      </c>
      <c r="E113" s="47">
        <v>0</v>
      </c>
      <c r="F113" s="56"/>
    </row>
    <row r="114" spans="1:6" x14ac:dyDescent="0.25">
      <c r="A114" s="52" t="s">
        <v>61</v>
      </c>
      <c r="B114" s="39">
        <v>2000</v>
      </c>
      <c r="C114" s="39">
        <v>2000</v>
      </c>
      <c r="D114" s="45">
        <v>0</v>
      </c>
      <c r="E114" s="45">
        <f t="shared" si="9"/>
        <v>0</v>
      </c>
      <c r="F114" s="56"/>
    </row>
    <row r="115" spans="1:6" x14ac:dyDescent="0.25">
      <c r="A115" s="52" t="s">
        <v>105</v>
      </c>
      <c r="B115" s="39">
        <v>110000</v>
      </c>
      <c r="C115" s="39">
        <v>110000</v>
      </c>
      <c r="D115" s="45">
        <v>36004</v>
      </c>
      <c r="E115" s="45">
        <f t="shared" si="9"/>
        <v>32.730909090909087</v>
      </c>
      <c r="F115" s="56"/>
    </row>
    <row r="116" spans="1:6" x14ac:dyDescent="0.25">
      <c r="A116" s="52" t="s">
        <v>106</v>
      </c>
      <c r="B116" s="39">
        <v>20000</v>
      </c>
      <c r="C116" s="39">
        <v>20000</v>
      </c>
      <c r="D116" s="45">
        <v>18771</v>
      </c>
      <c r="E116" s="45">
        <f t="shared" si="9"/>
        <v>93.855000000000004</v>
      </c>
      <c r="F116" s="56"/>
    </row>
    <row r="117" spans="1:6" x14ac:dyDescent="0.25">
      <c r="A117" s="52" t="s">
        <v>107</v>
      </c>
      <c r="B117" s="39">
        <v>5000</v>
      </c>
      <c r="C117" s="39">
        <v>5000</v>
      </c>
      <c r="D117" s="45">
        <v>0</v>
      </c>
      <c r="E117" s="45">
        <f t="shared" si="9"/>
        <v>0</v>
      </c>
      <c r="F117" s="56"/>
    </row>
    <row r="118" spans="1:6" x14ac:dyDescent="0.25">
      <c r="A118" s="52" t="s">
        <v>108</v>
      </c>
      <c r="B118" s="39">
        <v>10000</v>
      </c>
      <c r="C118" s="39">
        <v>10000</v>
      </c>
      <c r="D118" s="45">
        <v>0</v>
      </c>
      <c r="E118" s="45">
        <v>0</v>
      </c>
      <c r="F118" s="56"/>
    </row>
    <row r="119" spans="1:6" x14ac:dyDescent="0.25">
      <c r="A119" s="52" t="s">
        <v>152</v>
      </c>
      <c r="B119" s="39">
        <v>50000</v>
      </c>
      <c r="C119" s="39">
        <v>50000</v>
      </c>
      <c r="D119" s="45">
        <v>18876</v>
      </c>
      <c r="E119" s="45">
        <f>D119/C119*100</f>
        <v>37.752000000000002</v>
      </c>
      <c r="F119" s="56"/>
    </row>
    <row r="120" spans="1:6" x14ac:dyDescent="0.25">
      <c r="A120" s="52" t="s">
        <v>109</v>
      </c>
      <c r="B120" s="39">
        <v>10000</v>
      </c>
      <c r="C120" s="39">
        <v>10000</v>
      </c>
      <c r="D120" s="45">
        <v>0</v>
      </c>
      <c r="E120" s="45">
        <f>D120/C120*100</f>
        <v>0</v>
      </c>
      <c r="F120" s="56"/>
    </row>
    <row r="121" spans="1:6" x14ac:dyDescent="0.25">
      <c r="A121" s="52" t="s">
        <v>110</v>
      </c>
      <c r="B121" s="39">
        <v>4000</v>
      </c>
      <c r="C121" s="39">
        <v>4000</v>
      </c>
      <c r="D121" s="45">
        <v>0</v>
      </c>
      <c r="E121" s="45">
        <v>0</v>
      </c>
      <c r="F121" s="56"/>
    </row>
    <row r="122" spans="1:6" x14ac:dyDescent="0.25">
      <c r="A122" s="55" t="s">
        <v>111</v>
      </c>
      <c r="B122" s="40">
        <v>20000</v>
      </c>
      <c r="C122" s="40">
        <v>20000</v>
      </c>
      <c r="D122" s="46">
        <v>0</v>
      </c>
      <c r="E122" s="46">
        <v>0</v>
      </c>
      <c r="F122" s="56"/>
    </row>
    <row r="123" spans="1:6" ht="30" x14ac:dyDescent="0.25">
      <c r="A123" s="49" t="s">
        <v>88</v>
      </c>
      <c r="B123" s="36">
        <v>15000</v>
      </c>
      <c r="C123" s="36">
        <v>15000</v>
      </c>
      <c r="D123" s="43">
        <v>6005</v>
      </c>
      <c r="E123" s="43">
        <f t="shared" ref="E123:E128" si="10">D123/C123*100</f>
        <v>40.033333333333331</v>
      </c>
      <c r="F123" s="56" t="s">
        <v>187</v>
      </c>
    </row>
    <row r="124" spans="1:6" ht="45" x14ac:dyDescent="0.25">
      <c r="A124" s="55" t="s">
        <v>112</v>
      </c>
      <c r="B124" s="36">
        <v>500000</v>
      </c>
      <c r="C124" s="36">
        <v>500000</v>
      </c>
      <c r="D124" s="43">
        <v>183491.85</v>
      </c>
      <c r="E124" s="43">
        <f t="shared" si="10"/>
        <v>36.698370000000004</v>
      </c>
      <c r="F124" s="56" t="s">
        <v>235</v>
      </c>
    </row>
    <row r="125" spans="1:6" ht="30" x14ac:dyDescent="0.25">
      <c r="A125" s="49" t="s">
        <v>113</v>
      </c>
      <c r="B125" s="36">
        <v>60000</v>
      </c>
      <c r="C125" s="36">
        <v>60000</v>
      </c>
      <c r="D125" s="43">
        <v>0</v>
      </c>
      <c r="E125" s="43">
        <f t="shared" si="10"/>
        <v>0</v>
      </c>
      <c r="F125" s="56" t="s">
        <v>236</v>
      </c>
    </row>
    <row r="126" spans="1:6" ht="30" x14ac:dyDescent="0.25">
      <c r="A126" s="49" t="s">
        <v>114</v>
      </c>
      <c r="B126" s="36">
        <v>60000</v>
      </c>
      <c r="C126" s="36">
        <v>60000</v>
      </c>
      <c r="D126" s="43">
        <v>8108.1</v>
      </c>
      <c r="E126" s="43">
        <f t="shared" si="10"/>
        <v>13.513500000000001</v>
      </c>
      <c r="F126" s="56" t="s">
        <v>237</v>
      </c>
    </row>
    <row r="127" spans="1:6" x14ac:dyDescent="0.25">
      <c r="A127" s="49" t="s">
        <v>115</v>
      </c>
      <c r="B127" s="36">
        <v>50000</v>
      </c>
      <c r="C127" s="36">
        <v>50000</v>
      </c>
      <c r="D127" s="43">
        <v>10000</v>
      </c>
      <c r="E127" s="43">
        <f t="shared" si="10"/>
        <v>20</v>
      </c>
      <c r="F127" s="56"/>
    </row>
    <row r="128" spans="1:6" x14ac:dyDescent="0.25">
      <c r="A128" s="49" t="s">
        <v>154</v>
      </c>
      <c r="B128" s="36">
        <v>100000</v>
      </c>
      <c r="C128" s="36">
        <v>100000</v>
      </c>
      <c r="D128" s="43">
        <v>0</v>
      </c>
      <c r="E128" s="43">
        <f t="shared" si="10"/>
        <v>0</v>
      </c>
      <c r="F128" s="56"/>
    </row>
    <row r="129" spans="1:6" x14ac:dyDescent="0.25">
      <c r="A129" s="8"/>
      <c r="B129" s="36"/>
      <c r="C129" s="36"/>
      <c r="D129" s="43"/>
      <c r="E129" s="43"/>
      <c r="F129" s="56"/>
    </row>
    <row r="130" spans="1:6" x14ac:dyDescent="0.25">
      <c r="A130" s="23" t="s">
        <v>35</v>
      </c>
      <c r="B130" s="35">
        <f>SUM(B131:B136)</f>
        <v>6898900</v>
      </c>
      <c r="C130" s="35">
        <f>SUM(C131:C136)</f>
        <v>2613100</v>
      </c>
      <c r="D130" s="42">
        <f>SUM(D131:D136)</f>
        <v>20841</v>
      </c>
      <c r="E130" s="42">
        <f>D130/C130*100</f>
        <v>0.79755845547434079</v>
      </c>
      <c r="F130" s="59"/>
    </row>
    <row r="131" spans="1:6" x14ac:dyDescent="0.25">
      <c r="A131" s="49" t="s">
        <v>116</v>
      </c>
      <c r="B131" s="36">
        <v>100000</v>
      </c>
      <c r="C131" s="36">
        <v>100000</v>
      </c>
      <c r="D131" s="43">
        <v>0</v>
      </c>
      <c r="E131" s="43">
        <f>D131/C131*100</f>
        <v>0</v>
      </c>
      <c r="F131" s="56"/>
    </row>
    <row r="132" spans="1:6" ht="30.75" customHeight="1" x14ac:dyDescent="0.25">
      <c r="A132" s="49" t="s">
        <v>117</v>
      </c>
      <c r="B132" s="36">
        <v>370000</v>
      </c>
      <c r="C132" s="36">
        <v>370000</v>
      </c>
      <c r="D132" s="43">
        <v>13961</v>
      </c>
      <c r="E132" s="43">
        <f>D132/C132*100</f>
        <v>3.7732432432432432</v>
      </c>
      <c r="F132" s="56" t="s">
        <v>238</v>
      </c>
    </row>
    <row r="133" spans="1:6" x14ac:dyDescent="0.25">
      <c r="A133" s="49" t="s">
        <v>118</v>
      </c>
      <c r="B133" s="36">
        <v>206900</v>
      </c>
      <c r="C133" s="36">
        <v>103900</v>
      </c>
      <c r="D133" s="43">
        <v>0</v>
      </c>
      <c r="E133" s="43">
        <v>0</v>
      </c>
      <c r="F133" s="56"/>
    </row>
    <row r="134" spans="1:6" x14ac:dyDescent="0.25">
      <c r="A134" s="49" t="s">
        <v>119</v>
      </c>
      <c r="B134" s="36">
        <v>6002000</v>
      </c>
      <c r="C134" s="36">
        <v>1819200</v>
      </c>
      <c r="D134" s="46">
        <v>0</v>
      </c>
      <c r="E134" s="46">
        <v>0</v>
      </c>
      <c r="F134" s="56"/>
    </row>
    <row r="135" spans="1:6" x14ac:dyDescent="0.25">
      <c r="A135" s="49" t="s">
        <v>132</v>
      </c>
      <c r="B135" s="36">
        <v>50000</v>
      </c>
      <c r="C135" s="36">
        <v>50000</v>
      </c>
      <c r="D135" s="46">
        <v>0</v>
      </c>
      <c r="E135" s="46">
        <f>D135/C135*100</f>
        <v>0</v>
      </c>
      <c r="F135" s="56"/>
    </row>
    <row r="136" spans="1:6" x14ac:dyDescent="0.25">
      <c r="A136" s="49" t="s">
        <v>184</v>
      </c>
      <c r="B136" s="36">
        <v>170000</v>
      </c>
      <c r="C136" s="36">
        <v>170000</v>
      </c>
      <c r="D136" s="46">
        <v>6880</v>
      </c>
      <c r="E136" s="46">
        <f>D136/C136*100</f>
        <v>4.0470588235294116</v>
      </c>
      <c r="F136" s="56"/>
    </row>
    <row r="137" spans="1:6" x14ac:dyDescent="0.25">
      <c r="A137" s="49"/>
      <c r="B137" s="36"/>
      <c r="C137" s="36"/>
      <c r="D137" s="46"/>
      <c r="E137" s="46"/>
      <c r="F137" s="56"/>
    </row>
    <row r="138" spans="1:6" x14ac:dyDescent="0.25">
      <c r="A138" s="79" t="s">
        <v>137</v>
      </c>
      <c r="B138" s="35">
        <f>SUM(B140:B141)</f>
        <v>2751300</v>
      </c>
      <c r="C138" s="35">
        <f>SUM(C140:C141)</f>
        <v>2751300</v>
      </c>
      <c r="D138" s="42">
        <f>SUM(D140:D141)</f>
        <v>1925910</v>
      </c>
      <c r="E138" s="42">
        <f>D138/C138*100</f>
        <v>70</v>
      </c>
      <c r="F138" s="80"/>
    </row>
    <row r="139" spans="1:6" x14ac:dyDescent="0.25">
      <c r="A139" s="49" t="s">
        <v>138</v>
      </c>
      <c r="B139" s="36"/>
      <c r="C139" s="36"/>
      <c r="D139" s="46"/>
      <c r="E139" s="46"/>
      <c r="F139" s="56"/>
    </row>
    <row r="140" spans="1:6" ht="48" customHeight="1" x14ac:dyDescent="0.25">
      <c r="A140" s="81" t="s">
        <v>139</v>
      </c>
      <c r="B140" s="82">
        <v>2751300</v>
      </c>
      <c r="C140" s="82">
        <v>2751300</v>
      </c>
      <c r="D140" s="83">
        <v>1925910</v>
      </c>
      <c r="E140" s="83">
        <f>D140/C140*100</f>
        <v>70</v>
      </c>
      <c r="F140" s="56"/>
    </row>
    <row r="141" spans="1:6" x14ac:dyDescent="0.25">
      <c r="A141" s="81" t="s">
        <v>145</v>
      </c>
      <c r="B141" s="82">
        <v>0</v>
      </c>
      <c r="C141" s="82">
        <v>0</v>
      </c>
      <c r="D141" s="83">
        <v>0</v>
      </c>
      <c r="E141" s="83">
        <v>0</v>
      </c>
      <c r="F141" s="56"/>
    </row>
    <row r="142" spans="1:6" x14ac:dyDescent="0.25">
      <c r="A142" s="81"/>
      <c r="B142" s="82"/>
      <c r="C142" s="82"/>
      <c r="D142" s="83"/>
      <c r="E142" s="83"/>
      <c r="F142" s="56"/>
    </row>
    <row r="143" spans="1:6" x14ac:dyDescent="0.25">
      <c r="A143" s="84" t="s">
        <v>140</v>
      </c>
      <c r="B143" s="85">
        <v>600000</v>
      </c>
      <c r="C143" s="85">
        <v>600000</v>
      </c>
      <c r="D143" s="86">
        <v>0</v>
      </c>
      <c r="E143" s="86">
        <f>D143/C143*100</f>
        <v>0</v>
      </c>
      <c r="F143" s="80"/>
    </row>
    <row r="144" spans="1:6" x14ac:dyDescent="0.25">
      <c r="A144" s="49"/>
      <c r="B144" s="36"/>
      <c r="C144" s="36"/>
      <c r="D144" s="46"/>
      <c r="E144" s="46"/>
      <c r="F144" s="56"/>
    </row>
    <row r="145" spans="1:6" x14ac:dyDescent="0.25">
      <c r="A145" s="25" t="s">
        <v>36</v>
      </c>
      <c r="B145" s="41">
        <f>SUM(B6+B27+B30+B66+B81+B97+B102+B109+B130+B138+B143)</f>
        <v>98331200</v>
      </c>
      <c r="C145" s="41">
        <f>SUM(C6+C27+C30+C66+C81+C97+C102+C109+C130+C138+C143)</f>
        <v>101855400</v>
      </c>
      <c r="D145" s="48">
        <f>SUM(D6+D27+D30+D66+D81+D97+D102+D109+D130+D138+D143)</f>
        <v>16905401.799999997</v>
      </c>
      <c r="E145" s="48">
        <f>D145/C145*100</f>
        <v>16.597452663285399</v>
      </c>
      <c r="F145" s="33"/>
    </row>
    <row r="152" spans="1:6" x14ac:dyDescent="0.25">
      <c r="E152" s="26"/>
    </row>
  </sheetData>
  <mergeCells count="3">
    <mergeCell ref="A3:F3"/>
    <mergeCell ref="A1:F1"/>
    <mergeCell ref="A2:F2"/>
  </mergeCells>
  <pageMargins left="0.70866141732283472" right="0.70866141732283472" top="0.78740157480314965" bottom="0.78740157480314965" header="0.31496062992125984" footer="0.31496062992125984"/>
  <pageSetup paperSize="9" scale="85" firstPageNumber="3" orientation="landscape" useFirstPageNumber="1" horizontalDpi="300" verticalDpi="300"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tabSelected="1" zoomScaleNormal="100" workbookViewId="0">
      <selection activeCell="D16" sqref="D16"/>
    </sheetView>
  </sheetViews>
  <sheetFormatPr defaultRowHeight="15" x14ac:dyDescent="0.25"/>
  <cols>
    <col min="1" max="1" width="40.7109375" customWidth="1"/>
    <col min="2" max="5" width="14" customWidth="1"/>
    <col min="6" max="6" width="54.85546875" style="27" customWidth="1"/>
  </cols>
  <sheetData>
    <row r="1" spans="1:6" ht="23.25" x14ac:dyDescent="0.35">
      <c r="A1" s="91" t="s">
        <v>158</v>
      </c>
      <c r="B1" s="91"/>
      <c r="C1" s="91"/>
      <c r="D1" s="91"/>
      <c r="E1" s="91"/>
      <c r="F1" s="91"/>
    </row>
    <row r="2" spans="1:6" ht="15.75" x14ac:dyDescent="0.25">
      <c r="A2" s="92"/>
      <c r="B2" s="92"/>
      <c r="C2" s="92"/>
      <c r="D2" s="92"/>
      <c r="E2" s="92"/>
      <c r="F2" s="92"/>
    </row>
    <row r="4" spans="1:6" s="16" customFormat="1" ht="29.25" customHeight="1" x14ac:dyDescent="0.25">
      <c r="A4" s="15"/>
      <c r="B4" s="14" t="s">
        <v>124</v>
      </c>
      <c r="C4" s="14" t="s">
        <v>159</v>
      </c>
      <c r="D4" s="14" t="s">
        <v>156</v>
      </c>
      <c r="E4" s="14" t="s">
        <v>125</v>
      </c>
      <c r="F4" s="14" t="s">
        <v>46</v>
      </c>
    </row>
    <row r="5" spans="1:6" x14ac:dyDescent="0.25">
      <c r="A5" s="6" t="s">
        <v>37</v>
      </c>
      <c r="B5" s="67">
        <f>SUM(B6:B8)</f>
        <v>940500</v>
      </c>
      <c r="C5" s="67">
        <f>SUM(C6:C8)</f>
        <v>940500</v>
      </c>
      <c r="D5" s="67">
        <f>SUM(D6:D8)</f>
        <v>333551.14999999997</v>
      </c>
      <c r="E5" s="67">
        <f>D5/C5*100</f>
        <v>35.465300372142472</v>
      </c>
      <c r="F5" s="19"/>
    </row>
    <row r="6" spans="1:6" x14ac:dyDescent="0.25">
      <c r="A6" s="10" t="s">
        <v>160</v>
      </c>
      <c r="B6" s="68">
        <v>340000</v>
      </c>
      <c r="C6" s="68">
        <v>340000</v>
      </c>
      <c r="D6" s="69">
        <v>333539.59999999998</v>
      </c>
      <c r="E6" s="71">
        <f>D6/C6*100</f>
        <v>98.099882352941165</v>
      </c>
      <c r="F6" s="19"/>
    </row>
    <row r="7" spans="1:6" x14ac:dyDescent="0.25">
      <c r="A7" s="10" t="s">
        <v>161</v>
      </c>
      <c r="B7" s="68">
        <v>600000</v>
      </c>
      <c r="C7" s="68">
        <v>600000</v>
      </c>
      <c r="D7" s="69">
        <v>0</v>
      </c>
      <c r="E7" s="71">
        <f>D7/C7*100</f>
        <v>0</v>
      </c>
      <c r="F7" s="19"/>
    </row>
    <row r="8" spans="1:6" x14ac:dyDescent="0.25">
      <c r="A8" s="1" t="s">
        <v>39</v>
      </c>
      <c r="B8" s="69">
        <v>500</v>
      </c>
      <c r="C8" s="69">
        <v>500</v>
      </c>
      <c r="D8" s="69">
        <v>11.55</v>
      </c>
      <c r="E8" s="71">
        <f>D8/C8*100</f>
        <v>2.31</v>
      </c>
      <c r="F8" s="19"/>
    </row>
    <row r="9" spans="1:6" x14ac:dyDescent="0.25">
      <c r="A9" s="1"/>
      <c r="B9" s="69"/>
      <c r="C9" s="69"/>
      <c r="D9" s="69"/>
      <c r="E9" s="69"/>
      <c r="F9" s="19"/>
    </row>
    <row r="10" spans="1:6" x14ac:dyDescent="0.25">
      <c r="A10" s="6" t="s">
        <v>38</v>
      </c>
      <c r="B10" s="70">
        <f>SUM(B11:B16)</f>
        <v>940500</v>
      </c>
      <c r="C10" s="70">
        <f>SUM(C11:C16)</f>
        <v>940500</v>
      </c>
      <c r="D10" s="70">
        <f>SUM(D11:D16)</f>
        <v>289006</v>
      </c>
      <c r="E10" s="67">
        <f t="shared" ref="E10:E16" si="0">D10/C10*100</f>
        <v>30.728973950026585</v>
      </c>
      <c r="F10" s="19"/>
    </row>
    <row r="11" spans="1:6" x14ac:dyDescent="0.25">
      <c r="A11" s="1" t="s">
        <v>40</v>
      </c>
      <c r="B11" s="69">
        <v>200000</v>
      </c>
      <c r="C11" s="69">
        <v>200000</v>
      </c>
      <c r="D11" s="69">
        <v>0</v>
      </c>
      <c r="E11" s="71">
        <f t="shared" si="0"/>
        <v>0</v>
      </c>
      <c r="F11" s="19"/>
    </row>
    <row r="12" spans="1:6" x14ac:dyDescent="0.25">
      <c r="A12" s="1" t="s">
        <v>41</v>
      </c>
      <c r="B12" s="69">
        <v>80000</v>
      </c>
      <c r="C12" s="69">
        <v>80000</v>
      </c>
      <c r="D12" s="69">
        <v>39000</v>
      </c>
      <c r="E12" s="71">
        <f t="shared" si="0"/>
        <v>48.75</v>
      </c>
      <c r="F12" s="19"/>
    </row>
    <row r="13" spans="1:6" x14ac:dyDescent="0.25">
      <c r="A13" s="10" t="s">
        <v>42</v>
      </c>
      <c r="B13" s="69">
        <v>300000</v>
      </c>
      <c r="C13" s="69">
        <v>300000</v>
      </c>
      <c r="D13" s="69">
        <v>132000</v>
      </c>
      <c r="E13" s="71">
        <f t="shared" si="0"/>
        <v>44</v>
      </c>
      <c r="F13" s="19"/>
    </row>
    <row r="14" spans="1:6" x14ac:dyDescent="0.25">
      <c r="A14" s="1" t="s">
        <v>43</v>
      </c>
      <c r="B14" s="69">
        <v>120000</v>
      </c>
      <c r="C14" s="69">
        <v>120000</v>
      </c>
      <c r="D14" s="69">
        <v>118000</v>
      </c>
      <c r="E14" s="71">
        <f t="shared" si="0"/>
        <v>98.333333333333329</v>
      </c>
      <c r="F14" s="19"/>
    </row>
    <row r="15" spans="1:6" x14ac:dyDescent="0.25">
      <c r="A15" s="1" t="s">
        <v>44</v>
      </c>
      <c r="B15" s="69">
        <v>1000</v>
      </c>
      <c r="C15" s="69">
        <v>1000</v>
      </c>
      <c r="D15" s="69">
        <v>6</v>
      </c>
      <c r="E15" s="71">
        <f t="shared" si="0"/>
        <v>0.6</v>
      </c>
      <c r="F15" s="19"/>
    </row>
    <row r="16" spans="1:6" x14ac:dyDescent="0.25">
      <c r="A16" s="1" t="s">
        <v>45</v>
      </c>
      <c r="B16" s="69">
        <v>239500</v>
      </c>
      <c r="C16" s="69">
        <v>239500</v>
      </c>
      <c r="D16" s="69">
        <v>0</v>
      </c>
      <c r="E16" s="71">
        <f t="shared" si="0"/>
        <v>0</v>
      </c>
      <c r="F16" s="19"/>
    </row>
    <row r="17" spans="1:6" x14ac:dyDescent="0.25">
      <c r="A17" s="6" t="s">
        <v>126</v>
      </c>
      <c r="B17" s="11"/>
      <c r="C17" s="11"/>
      <c r="D17" s="62">
        <f>D5-D10</f>
        <v>44545.149999999965</v>
      </c>
      <c r="E17" s="69"/>
      <c r="F17" s="19"/>
    </row>
  </sheetData>
  <mergeCells count="2">
    <mergeCell ref="A1:F1"/>
    <mergeCell ref="A2:F2"/>
  </mergeCells>
  <pageMargins left="0.70866141732283472" right="0.70866141732283472" top="0.78740157480314965" bottom="0.78740157480314965" header="0.31496062992125984" footer="0.31496062992125984"/>
  <pageSetup paperSize="9" scale="85" firstPageNumber="9" orientation="landscape" useFirstPageNumber="1" horizontalDpi="300"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1. Příjmy</vt:lpstr>
      <vt:lpstr>2. Výdaje</vt:lpstr>
      <vt:lpstr>3. Tvorba a čerpání SF</vt:lpstr>
      <vt:lpstr>'1. Příjmy'!Názvy_tisku</vt:lpstr>
      <vt:lpstr>'2. Výdaje'!Názvy_tisku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Hývlová Simona</dc:creator>
  <cp:lastModifiedBy>Hývlová Simona</cp:lastModifiedBy>
  <cp:lastPrinted>2025-08-08T06:54:14Z</cp:lastPrinted>
  <dcterms:created xsi:type="dcterms:W3CDTF">2017-10-26T07:12:17Z</dcterms:created>
  <dcterms:modified xsi:type="dcterms:W3CDTF">2025-08-08T06:54:21Z</dcterms:modified>
</cp:coreProperties>
</file>